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206021 - Uznatelné nák..." sheetId="2" r:id="rId2"/>
    <sheet name="202206022 - Neuznatelné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'202206021 - Uznatelné nák...'!$C$133:$K$300</definedName>
    <definedName name="_xlnm.Print_Area" localSheetId="1">'202206021 - Uznatelné nák...'!$C$4:$J$76,'202206021 - Uznatelné nák...'!$C$82:$J$115,'202206021 - Uznatelné nák...'!$C$121:$K$300</definedName>
    <definedName name="_xlnm.Print_Titles" localSheetId="1">'202206021 - Uznatelné nák...'!$133:$133</definedName>
    <definedName name="_xlnm._FilterDatabase" localSheetId="2" hidden="1">'202206022 - Neuznatelné n...'!$C$119:$K$162</definedName>
    <definedName name="_xlnm.Print_Area" localSheetId="2">'202206022 - Neuznatelné n...'!$C$4:$J$76,'202206022 - Neuznatelné n...'!$C$82:$J$101,'202206022 - Neuznatelné n...'!$C$107:$K$162</definedName>
    <definedName name="_xlnm.Print_Titles" localSheetId="2">'202206022 - Neuznatelné n...'!$119:$119</definedName>
  </definedNames>
  <calcPr/>
</workbook>
</file>

<file path=xl/calcChain.xml><?xml version="1.0" encoding="utf-8"?>
<calcChain xmlns="http://schemas.openxmlformats.org/spreadsheetml/2006/main">
  <c i="3" l="1" r="T160"/>
  <c r="R160"/>
  <c r="J37"/>
  <c r="J36"/>
  <c i="1" r="AY96"/>
  <c i="3" r="J35"/>
  <c i="1" r="AX96"/>
  <c i="3" r="BI161"/>
  <c r="BH161"/>
  <c r="BG161"/>
  <c r="BF161"/>
  <c r="T161"/>
  <c r="R161"/>
  <c r="P161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110"/>
  <c i="2" r="J37"/>
  <c r="J36"/>
  <c i="1" r="AY95"/>
  <c i="2" r="J35"/>
  <c i="1" r="AX95"/>
  <c i="2" r="BI299"/>
  <c r="BH299"/>
  <c r="BG299"/>
  <c r="BF299"/>
  <c r="T299"/>
  <c r="T298"/>
  <c r="R299"/>
  <c r="R298"/>
  <c r="P299"/>
  <c r="P298"/>
  <c r="BI296"/>
  <c r="BH296"/>
  <c r="BG296"/>
  <c r="BF296"/>
  <c r="T296"/>
  <c r="T295"/>
  <c r="R296"/>
  <c r="R295"/>
  <c r="P296"/>
  <c r="P295"/>
  <c r="BI293"/>
  <c r="BH293"/>
  <c r="BG293"/>
  <c r="BF293"/>
  <c r="T293"/>
  <c r="T292"/>
  <c r="R293"/>
  <c r="R292"/>
  <c r="P293"/>
  <c r="P292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T276"/>
  <c r="R277"/>
  <c r="R276"/>
  <c r="P277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F128"/>
  <c r="E126"/>
  <c r="F89"/>
  <c r="E87"/>
  <c r="J24"/>
  <c r="E24"/>
  <c r="J92"/>
  <c r="J23"/>
  <c r="J21"/>
  <c r="E21"/>
  <c r="J130"/>
  <c r="J20"/>
  <c r="J18"/>
  <c r="E18"/>
  <c r="F92"/>
  <c r="J17"/>
  <c r="J15"/>
  <c r="E15"/>
  <c r="F91"/>
  <c r="J14"/>
  <c r="J12"/>
  <c r="J128"/>
  <c r="E7"/>
  <c r="E85"/>
  <c i="1" r="L90"/>
  <c r="AM90"/>
  <c r="AM89"/>
  <c r="L89"/>
  <c r="AM87"/>
  <c r="L87"/>
  <c r="L85"/>
  <c r="L84"/>
  <c i="2" r="J287"/>
  <c r="BK244"/>
  <c r="BK197"/>
  <c r="J165"/>
  <c r="J273"/>
  <c r="BK216"/>
  <c r="J154"/>
  <c r="BK277"/>
  <c r="J251"/>
  <c r="J147"/>
  <c r="BK251"/>
  <c r="BK218"/>
  <c r="BK182"/>
  <c r="BK296"/>
  <c r="J283"/>
  <c r="J271"/>
  <c r="BK207"/>
  <c r="J241"/>
  <c r="J285"/>
  <c r="J211"/>
  <c r="BK193"/>
  <c r="J137"/>
  <c r="J239"/>
  <c r="J163"/>
  <c r="BK281"/>
  <c r="BK180"/>
  <c r="BK152"/>
  <c r="BK241"/>
  <c r="BK190"/>
  <c r="BK141"/>
  <c r="BK232"/>
  <c r="BK255"/>
  <c r="BK199"/>
  <c r="J266"/>
  <c r="J188"/>
  <c r="J143"/>
  <c i="3" r="J148"/>
  <c r="BK134"/>
  <c r="BK123"/>
  <c r="BK144"/>
  <c r="J125"/>
  <c r="J123"/>
  <c i="2" r="BK283"/>
  <c r="BK201"/>
  <c r="BK178"/>
  <c i="1" r="AS94"/>
  <c i="2" r="BK137"/>
  <c r="BK266"/>
  <c r="J171"/>
  <c r="BK150"/>
  <c r="J261"/>
  <c r="BK213"/>
  <c r="J167"/>
  <c r="BK237"/>
  <c r="J152"/>
  <c r="J228"/>
  <c r="BK169"/>
  <c r="J257"/>
  <c r="J150"/>
  <c r="J218"/>
  <c r="BK145"/>
  <c i="3" r="J146"/>
  <c r="J140"/>
  <c r="BK142"/>
  <c r="J134"/>
  <c r="J129"/>
  <c r="BK152"/>
  <c i="2" r="BK299"/>
  <c r="BK222"/>
  <c r="BK195"/>
  <c r="J158"/>
  <c r="J246"/>
  <c r="BK211"/>
  <c r="J141"/>
  <c r="BK268"/>
  <c r="J232"/>
  <c r="BK154"/>
  <c r="BK290"/>
  <c r="J220"/>
  <c r="J145"/>
  <c r="J263"/>
  <c r="BK248"/>
  <c r="J226"/>
  <c r="J180"/>
  <c r="J209"/>
  <c r="J175"/>
  <c r="J224"/>
  <c r="BK171"/>
  <c i="3" r="BK158"/>
  <c r="J142"/>
  <c r="J152"/>
  <c r="BK127"/>
  <c r="BK161"/>
  <c r="BK155"/>
  <c r="BK138"/>
  <c i="2" r="BK273"/>
  <c r="J203"/>
  <c r="J190"/>
  <c r="BK293"/>
  <c r="BK224"/>
  <c r="J184"/>
  <c r="J299"/>
  <c r="BK261"/>
  <c r="BK158"/>
  <c r="J293"/>
  <c r="J255"/>
  <c r="BK230"/>
  <c r="J173"/>
  <c r="J290"/>
  <c r="J216"/>
  <c r="J277"/>
  <c r="J213"/>
  <c r="J195"/>
  <c r="J193"/>
  <c r="BK239"/>
  <c r="J197"/>
  <c r="BK156"/>
  <c i="3" r="BK131"/>
  <c r="J131"/>
  <c r="BK129"/>
  <c r="J127"/>
  <c r="BK140"/>
  <c i="2" r="BK246"/>
  <c r="J169"/>
  <c r="BK285"/>
  <c r="BK220"/>
  <c r="J178"/>
  <c r="BK271"/>
  <c r="J244"/>
  <c r="BK167"/>
  <c r="J139"/>
  <c r="J235"/>
  <c r="J205"/>
  <c r="BK139"/>
  <c r="J182"/>
  <c r="J222"/>
  <c r="J268"/>
  <c r="BK205"/>
  <c r="BK235"/>
  <c r="J207"/>
  <c r="BK165"/>
  <c i="3" r="J155"/>
  <c r="BK136"/>
  <c r="J158"/>
  <c r="BK148"/>
  <c r="J144"/>
  <c r="J136"/>
  <c i="2" r="BK263"/>
  <c r="J199"/>
  <c r="BK173"/>
  <c r="BK147"/>
  <c r="BK226"/>
  <c r="BK203"/>
  <c r="J296"/>
  <c r="BK257"/>
  <c r="J156"/>
  <c r="BK287"/>
  <c r="J237"/>
  <c r="BK209"/>
  <c r="BK163"/>
  <c r="J281"/>
  <c r="BK188"/>
  <c r="J230"/>
  <c r="J201"/>
  <c r="BK143"/>
  <c r="J248"/>
  <c r="BK184"/>
  <c r="BK228"/>
  <c r="BK175"/>
  <c i="3" r="J161"/>
  <c r="BK146"/>
  <c r="BK125"/>
  <c r="J150"/>
  <c r="J138"/>
  <c r="BK150"/>
  <c i="2" l="1" r="BK149"/>
  <c r="J149"/>
  <c r="J99"/>
  <c r="T177"/>
  <c r="T215"/>
  <c r="BK254"/>
  <c r="J254"/>
  <c r="J107"/>
  <c r="T280"/>
  <c r="T279"/>
  <c i="3" r="BK133"/>
  <c r="J133"/>
  <c r="J99"/>
  <c i="2" r="R136"/>
  <c r="P162"/>
  <c r="P192"/>
  <c r="BK234"/>
  <c r="J234"/>
  <c r="J104"/>
  <c r="P254"/>
  <c r="P253"/>
  <c r="P280"/>
  <c r="P279"/>
  <c i="3" r="T122"/>
  <c i="2" r="BK136"/>
  <c r="R162"/>
  <c r="R192"/>
  <c r="P234"/>
  <c r="T254"/>
  <c r="T253"/>
  <c i="3" r="P122"/>
  <c r="R133"/>
  <c i="2" r="R149"/>
  <c r="P177"/>
  <c r="T192"/>
  <c r="T234"/>
  <c r="R280"/>
  <c r="R279"/>
  <c i="3" r="BK122"/>
  <c r="J122"/>
  <c r="J98"/>
  <c r="T133"/>
  <c i="2" r="P149"/>
  <c r="BK177"/>
  <c r="J177"/>
  <c r="J101"/>
  <c r="P215"/>
  <c r="T149"/>
  <c r="BK192"/>
  <c r="J192"/>
  <c r="J102"/>
  <c r="R234"/>
  <c r="R254"/>
  <c r="R253"/>
  <c r="BK280"/>
  <c r="J280"/>
  <c r="J110"/>
  <c i="3" r="R122"/>
  <c r="R121"/>
  <c r="R120"/>
  <c r="P133"/>
  <c i="2" r="P136"/>
  <c r="P135"/>
  <c r="P134"/>
  <c i="1" r="AU95"/>
  <c i="2" r="BK162"/>
  <c r="J162"/>
  <c r="J100"/>
  <c r="R177"/>
  <c r="R215"/>
  <c r="T136"/>
  <c r="T135"/>
  <c r="T134"/>
  <c r="T162"/>
  <c r="BK215"/>
  <c r="J215"/>
  <c r="J103"/>
  <c r="BK292"/>
  <c r="J292"/>
  <c r="J112"/>
  <c r="BK289"/>
  <c r="J289"/>
  <c r="J111"/>
  <c r="BK276"/>
  <c r="J276"/>
  <c r="J108"/>
  <c r="BK295"/>
  <c r="J295"/>
  <c r="J113"/>
  <c r="BK298"/>
  <c r="J298"/>
  <c r="J114"/>
  <c i="3" r="BK160"/>
  <c r="J160"/>
  <c r="J100"/>
  <c i="2" r="BK250"/>
  <c r="J250"/>
  <c r="J105"/>
  <c r="J136"/>
  <c r="J98"/>
  <c i="3" r="F91"/>
  <c r="BE140"/>
  <c i="2" r="BK279"/>
  <c r="J279"/>
  <c r="J109"/>
  <c i="3" r="E85"/>
  <c r="J117"/>
  <c r="BE123"/>
  <c r="BE125"/>
  <c r="BE127"/>
  <c r="BE144"/>
  <c r="BE129"/>
  <c r="BE131"/>
  <c r="BE134"/>
  <c r="BE136"/>
  <c r="BE146"/>
  <c r="BE148"/>
  <c r="BE155"/>
  <c r="J91"/>
  <c r="F117"/>
  <c r="BE142"/>
  <c r="BE150"/>
  <c r="BE138"/>
  <c r="BE161"/>
  <c r="BE158"/>
  <c i="2" r="BK253"/>
  <c r="J253"/>
  <c r="J106"/>
  <c i="3" r="J89"/>
  <c r="BE152"/>
  <c i="2" r="J91"/>
  <c r="BE141"/>
  <c r="BE143"/>
  <c r="BE152"/>
  <c r="BE226"/>
  <c r="BE232"/>
  <c r="E124"/>
  <c r="BE163"/>
  <c r="BE169"/>
  <c r="BE178"/>
  <c r="BE180"/>
  <c r="BE182"/>
  <c r="BE199"/>
  <c r="BE216"/>
  <c r="BE218"/>
  <c r="BE220"/>
  <c r="BE230"/>
  <c r="BE246"/>
  <c r="BE251"/>
  <c r="J89"/>
  <c r="F131"/>
  <c r="BE139"/>
  <c r="BE156"/>
  <c r="BE158"/>
  <c r="BE167"/>
  <c r="BE173"/>
  <c r="BE175"/>
  <c r="BE184"/>
  <c r="BE211"/>
  <c r="BE261"/>
  <c r="J131"/>
  <c r="BE137"/>
  <c r="BE147"/>
  <c r="BE171"/>
  <c r="BE195"/>
  <c r="BE203"/>
  <c r="BE205"/>
  <c r="BE213"/>
  <c r="BE222"/>
  <c r="BE228"/>
  <c r="BE235"/>
  <c r="BE154"/>
  <c r="BE224"/>
  <c r="BE239"/>
  <c r="BE241"/>
  <c r="BE263"/>
  <c r="BE266"/>
  <c r="BE268"/>
  <c r="BE271"/>
  <c r="BE273"/>
  <c r="BE277"/>
  <c r="BE299"/>
  <c r="F130"/>
  <c r="BE190"/>
  <c r="BE201"/>
  <c r="BE248"/>
  <c r="BE285"/>
  <c r="BE293"/>
  <c r="BE145"/>
  <c r="BE150"/>
  <c r="BE165"/>
  <c r="BE193"/>
  <c r="BE197"/>
  <c r="BE209"/>
  <c r="BE237"/>
  <c r="BE255"/>
  <c r="BE283"/>
  <c r="BE287"/>
  <c r="BE290"/>
  <c r="BE188"/>
  <c r="BE207"/>
  <c r="BE244"/>
  <c r="BE257"/>
  <c r="BE281"/>
  <c r="BE296"/>
  <c r="F34"/>
  <c i="1" r="BA95"/>
  <c i="2" r="F35"/>
  <c i="1" r="BB95"/>
  <c i="2" r="J34"/>
  <c i="1" r="AW95"/>
  <c i="3" r="F36"/>
  <c i="1" r="BC96"/>
  <c i="3" r="J34"/>
  <c i="1" r="AW96"/>
  <c i="3" r="F34"/>
  <c i="1" r="BA96"/>
  <c i="3" r="F37"/>
  <c i="1" r="BD96"/>
  <c i="3" r="F35"/>
  <c i="1" r="BB96"/>
  <c i="2" r="F36"/>
  <c i="1" r="BC95"/>
  <c i="2" r="F37"/>
  <c i="1" r="BD95"/>
  <c i="2" l="1" r="R135"/>
  <c r="R134"/>
  <c r="BK135"/>
  <c r="J135"/>
  <c r="J97"/>
  <c i="3" r="P121"/>
  <c r="P120"/>
  <c i="1" r="AU96"/>
  <c i="3" r="T121"/>
  <c r="T120"/>
  <c r="BK121"/>
  <c r="BK120"/>
  <c r="J120"/>
  <c r="J96"/>
  <c i="2" r="BK134"/>
  <c r="J134"/>
  <c r="J96"/>
  <c i="1" r="BC94"/>
  <c r="W32"/>
  <c r="BD94"/>
  <c r="W33"/>
  <c i="2" r="J33"/>
  <c i="1" r="AV95"/>
  <c r="AT95"/>
  <c r="AU94"/>
  <c i="3" r="J33"/>
  <c i="1" r="AV96"/>
  <c r="AT96"/>
  <c r="BB94"/>
  <c r="AX94"/>
  <c i="2" r="F33"/>
  <c i="1" r="AZ95"/>
  <c r="BA94"/>
  <c r="W30"/>
  <c i="3" r="F33"/>
  <c i="1" r="AZ96"/>
  <c i="3" l="1" r="J121"/>
  <c r="J97"/>
  <c r="J30"/>
  <c i="1" r="AG96"/>
  <c r="AZ94"/>
  <c r="W29"/>
  <c i="2" r="J30"/>
  <c i="1" r="AG95"/>
  <c r="AG94"/>
  <c r="AK26"/>
  <c r="AW94"/>
  <c r="AK30"/>
  <c r="W31"/>
  <c r="AY94"/>
  <c i="3" l="1" r="J39"/>
  <c i="2" r="J39"/>
  <c i="1" r="AN95"/>
  <c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<sst xmlns="http://schemas.openxmlformats.org/spreadsheetml/2006/main">
  <si>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</si>
  <si>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</si>
  <si>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</si>
  <si>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</si>
  <si>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</si>
  <si>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{44604766-a188-4d46-b3be-b2ff1a3564e8}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</si>
  <si>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</si>
  <si>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</si>
  <si>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</si>
  <si>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</si>
  <si>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</si>
  <si>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</si>
  <si>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</si>
  <si>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</si>
  <si>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20220602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</si>
  <si>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</si>
  <si>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</si>
  <si>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Udržovací práce na mostě přes Milevský potok</t>
  </si>
  <si>
    <t>KSO:</t>
  </si>
  <si>
    <t>CC-CZ:</t>
  </si>
  <si>
    <t>Místo:</t>
  </si>
  <si>
    <t>Milevsko</t>
  </si>
  <si>
    <t>Datum:</t>
  </si>
  <si>
    <t>8. 6. 2022</t>
  </si>
  <si>
    <t>Zadavatel:</t>
  </si>
  <si>
    <t>IČ:</t>
  </si>
  <si>
    <t>IČ 249831</t>
  </si>
  <si>
    <t>Město Milevsko, nám. E. Beneše 420, 39901 Milevsko</t>
  </si>
  <si>
    <t>DIČ:</t>
  </si>
  <si>
    <t>Uchazeč:</t>
  </si>
  <si>
    <t>Vyplň údaj</t>
  </si>
  <si>
    <t>Projektant:</t>
  </si>
  <si>
    <t>IČ 06016910</t>
  </si>
  <si>
    <t>S-pro servis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</si>
  <si>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</si>
  <si>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</si>
  <si>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</si>
  <si>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</si>
  <si>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</si>
  <si>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</si>
  <si>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</si>
  <si>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</si>
  <si>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</si>
  <si>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</si>
  <si>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</si>
  <si>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</si>
  <si>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</si>
  <si>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</si>
  <si>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</si>
  <si>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</si>
  <si>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</si>
  <si>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</si>
  <si>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</si>
  <si>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</si>
  <si>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</si>
  <si>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</si>
  <si>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</si>
  <si>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</si>
  <si>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</si>
  <si>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</si>
  <si>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</si>
  <si>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</si>
  <si>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</si>
  <si>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</si>
  <si>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</si>
  <si>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</si>
  <si>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</si>
  <si>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</si>
  <si>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</si>
  <si>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</si>
  <si>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</si>
  <si>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</si>
  <si>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</si>
  <si>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</si>
  <si>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</si>
  <si>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</si>
  <si>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</si>
  <si>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</si>
  <si>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</si>
  <si>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</si>
  <si>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</si>
  <si>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</si>
  <si>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202206021</t>
  </si>
  <si>
    <t>Uznatelné náklady</t>
  </si>
  <si>
    <t>STA</t>
  </si>
  <si>
    <t>1</t>
  </si>
  <si>
    <t>{783183b5-2111-4141-b0cb-857a9973c81f}</t>
  </si>
  <si>
    <t>2</t>
  </si>
  <si>
    <t>202206022</t>
  </si>
  <si>
    <t>Neuznatelné náklady</t>
  </si>
  <si>
    <t>{c59933b9-bde4-4c40-b0bc-5e1ca006f2da}</t>
  </si>
  <si>
    <t>KRYCÍ LIST SOUPISU PRACÍ</t>
  </si>
  <si>
    <t>Objekt:</t>
  </si>
  <si>
    <t>202206021 - Uznatelné náklady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</si>
  <si>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</si>
  <si>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</si>
  <si>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</si>
  <si>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</si>
  <si>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</si>
  <si>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</si>
  <si>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</si>
  <si>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</si>
  <si>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</si>
  <si>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</si>
  <si>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</si>
  <si>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</si>
  <si>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</si>
  <si>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</si>
  <si>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</si>
  <si>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</si>
  <si>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</si>
  <si>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</si>
  <si>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</si>
  <si>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</si>
  <si>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</si>
  <si>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</si>
  <si>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</si>
  <si>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</si>
  <si>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</si>
  <si>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</si>
  <si>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</si>
  <si>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</si>
  <si>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</si>
  <si>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</si>
  <si>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</si>
  <si>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</si>
  <si>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</si>
  <si>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</si>
  <si>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</si>
  <si>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</si>
  <si>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</si>
  <si>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</si>
  <si>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</si>
  <si>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</si>
  <si>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</si>
  <si>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</si>
  <si>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</si>
  <si>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pl přes 50 do 200 m2 z kameniva drceného tl 200 mm</t>
  </si>
  <si>
    <t>m2</t>
  </si>
  <si>
    <t>CS ÚRS 2022 01</t>
  </si>
  <si>
    <t>4</t>
  </si>
  <si>
    <t>-1783838559</t>
  </si>
  <si>
    <t>PP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</si>
  <si>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</si>
  <si>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113107183</t>
  </si>
  <si>
    <t>Odstranění podkladu pl přes 50 do 200 m2 živičných tl 150 mm</t>
  </si>
  <si>
    <t>-1044308678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</si>
  <si>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</si>
  <si>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3</t>
  </si>
  <si>
    <t>130901111</t>
  </si>
  <si>
    <t>Bourání kcí v hloubených vykopávkách ze zdiva kamenného na maltu vápennou ručně</t>
  </si>
  <si>
    <t>m3</t>
  </si>
  <si>
    <t>CS ÚRS 2021 01</t>
  </si>
  <si>
    <t>-517667372</t>
  </si>
  <si>
    <t>Bourání konstrukcí v hloubených vykopávkách - ručně ze zdiva kamenného, pro jakýkoliv druh kamene na maltu vápennou</t>
  </si>
  <si>
    <t>155211511</t>
  </si>
  <si>
    <t>Sanace trhlin kamenných stěn hloubkovým spárováním š do 30 mm hl do 150 mm</t>
  </si>
  <si>
    <t>m</t>
  </si>
  <si>
    <t>-2139800608</t>
  </si>
  <si>
    <t>Sanace trhlin a dutin skalní stěny prováděná horolezeckou technikou aktivovanou cementovou maltou nebo suspensí hloubkovým spárováním šířka dutin do 30 mm, hloubka do 150 mm</t>
  </si>
  <si>
    <t>5</t>
  </si>
  <si>
    <t>174101102</t>
  </si>
  <si>
    <t>Zásyp v uzavřených prostorech sypaninou se zhutněním</t>
  </si>
  <si>
    <t>200552355</t>
  </si>
  <si>
    <t>Zásyp sypaninou z jakékoliv horniny s uložením výkopku ve vrstvách se zhutněním v uzavřených prostorách s urovnáním povrchu zásypu</t>
  </si>
  <si>
    <t>6</t>
  </si>
  <si>
    <t>M</t>
  </si>
  <si>
    <t>583336520</t>
  </si>
  <si>
    <t>kamenivo těžené hrubé frakce 8-16</t>
  </si>
  <si>
    <t>t</t>
  </si>
  <si>
    <t>CS ÚRS 2020 01</t>
  </si>
  <si>
    <t>8</t>
  </si>
  <si>
    <t>2022318884</t>
  </si>
  <si>
    <t>Zakládání</t>
  </si>
  <si>
    <t>7</t>
  </si>
  <si>
    <t>155281322</t>
  </si>
  <si>
    <t>Vysekání spár římsy + vyspárování aktivovanou maltou š do 50 mm hl do 150mm</t>
  </si>
  <si>
    <t>-1208100602</t>
  </si>
  <si>
    <t>212532111</t>
  </si>
  <si>
    <t>Lože pro trativody z kameniva hrubého drceného frakce 16 až 32 mm</t>
  </si>
  <si>
    <t>84812815</t>
  </si>
  <si>
    <t>Lože pro trativody z kameniva hrubého drceného</t>
  </si>
  <si>
    <t>9</t>
  </si>
  <si>
    <t>212755214</t>
  </si>
  <si>
    <t>Trativody z drenážních trubek plastových flexibilních PE 100 RC DN 100 De 110 mm bez lože</t>
  </si>
  <si>
    <t>-1066118692</t>
  </si>
  <si>
    <t xml:space="preserve">Trativody bez lože z drenážních trubek  plastových flexibilních D 100 mm</t>
  </si>
  <si>
    <t>10</t>
  </si>
  <si>
    <t>213141112</t>
  </si>
  <si>
    <t>Zřízení vrstvy z geotextilie v rovině nebo ve sklonu do 1:5 š do 6 m</t>
  </si>
  <si>
    <t>784674665</t>
  </si>
  <si>
    <t>Zřízení vrstvy z geotextilie filtrační, separační, odvodňovací, ochranné, výztužné nebo protierozní v rovině nebo ve sklonu do 1:5, šířky přes 3 do 6 m</t>
  </si>
  <si>
    <t>11</t>
  </si>
  <si>
    <t>69311082</t>
  </si>
  <si>
    <t>geotextilie netkaná separační, ochranná, filtrační, drenážní PP 500g/m2</t>
  </si>
  <si>
    <t>673749100</t>
  </si>
  <si>
    <t>P</t>
  </si>
  <si>
    <t xml:space="preserve">Poznámka k položce:_x000d_
geoNETEX A PP 500, Plošná hmotnost: 500 g/m2, Pevnost v tahu (podélně/příčně): 36/37 kN/m, Statické protržení (CBR): 6600 N, Funkce: F, F+S, D, P  Šířka max.: 6,5 m, Délka nábalu: 70 m</t>
  </si>
  <si>
    <t>VV</t>
  </si>
  <si>
    <t>145,9*1,15 'Přepočtené koeficientem množství</t>
  </si>
  <si>
    <t>Vodorovné konstrukce</t>
  </si>
  <si>
    <t>12</t>
  </si>
  <si>
    <t>273361412</t>
  </si>
  <si>
    <t>Výztuž základových desek ze svařovaných sítí do 6 kg/m2</t>
  </si>
  <si>
    <t>97747774</t>
  </si>
  <si>
    <t>Výztuž základových konstrukcí desek ze svařovaných sítí, hmotnosti přes 3,5 do 6 kg/m2</t>
  </si>
  <si>
    <t>13</t>
  </si>
  <si>
    <t>421321107</t>
  </si>
  <si>
    <t>Mostní nosné konstrukce deskové přechodové ze ŽB C 25/30</t>
  </si>
  <si>
    <t>-1413660571</t>
  </si>
  <si>
    <t>Mostní železobetonové nosné konstrukce deskové nebo klenbové, trámové, ostatní deskové přechodové, z betonu C 25/30</t>
  </si>
  <si>
    <t>14</t>
  </si>
  <si>
    <t>451313511</t>
  </si>
  <si>
    <t>Podkladní vrstva z betonu prostého se zvýšenými nároky na prostředí pod dlažbu tl 50 mm</t>
  </si>
  <si>
    <t>719047464</t>
  </si>
  <si>
    <t>Podkladní vrstva z betonu prostého pod dlažbu se zvýšenými nároky na prostředí tl. do 100 mm</t>
  </si>
  <si>
    <t>451315116</t>
  </si>
  <si>
    <t>Podkladní nebo výplňová vrstva z betonu C 20/25 tl do 100 mm</t>
  </si>
  <si>
    <t>-411102992</t>
  </si>
  <si>
    <t>Podkladní a výplňové vrstvy z betonu prostého tloušťky do 100 mm, z betonu C 20/25</t>
  </si>
  <si>
    <t>16</t>
  </si>
  <si>
    <t>452112111</t>
  </si>
  <si>
    <t>Osazení betonových prstenců nebo rámů v do 100 mm</t>
  </si>
  <si>
    <t>kus</t>
  </si>
  <si>
    <t>-1375150301</t>
  </si>
  <si>
    <t>Osazení betonových dílců prstenců nebo rámů pod poklopy a mříže, výšky do 100 mm</t>
  </si>
  <si>
    <t>17</t>
  </si>
  <si>
    <t>59223864</t>
  </si>
  <si>
    <t>prstenec pro uliční vpusť vyrovnávací betonový 390x60x130mm</t>
  </si>
  <si>
    <t>2009827760</t>
  </si>
  <si>
    <t>18</t>
  </si>
  <si>
    <t>457451133</t>
  </si>
  <si>
    <t>Ochranná betonová vrstva na izolaci přesýpaných objektů tl 60 mm s výztuží sítí beton C 25/30</t>
  </si>
  <si>
    <t>-1130866169</t>
  </si>
  <si>
    <t>Ochranná betonová vrstva na izolaci přesýpaných objektů tloušťky 60 mm s vyhlazením povrchu s výztuží ze sítí C 25/30</t>
  </si>
  <si>
    <t>Komunikace pozemní</t>
  </si>
  <si>
    <t>19</t>
  </si>
  <si>
    <t>564851111</t>
  </si>
  <si>
    <t>Podklad ze štěrkodrtě ŠD tl 150 mm</t>
  </si>
  <si>
    <t>-372241694</t>
  </si>
  <si>
    <t>Podklad ze štěrkodrti ŠD s rozprostřením a zhutněním, po zhutnění tl. 150 mm</t>
  </si>
  <si>
    <t>20</t>
  </si>
  <si>
    <t>564952111</t>
  </si>
  <si>
    <t>Podklad z mechanicky zpevněného kameniva MZK tl 150 mm</t>
  </si>
  <si>
    <t>2049369109</t>
  </si>
  <si>
    <t>Podklad z mechanicky zpevněného kameniva MZK (minerální beton) s rozprostřením a s hutněním, po zhutnění tl. 150 mm</t>
  </si>
  <si>
    <t>591211111</t>
  </si>
  <si>
    <t>Kladení dlažby z kostek drobných z kamene do lože z kameniva těženého tl 50 mm</t>
  </si>
  <si>
    <t>-1667428877</t>
  </si>
  <si>
    <t>Kladení dlažby z kostek s provedením lože do tl. 50 mm, s vyplněním spár, s dvojím beraněním a se smetením přebytečného materiálu na krajnici drobných z kamene, do lože z kameniva těženého</t>
  </si>
  <si>
    <t>22</t>
  </si>
  <si>
    <t>58381007</t>
  </si>
  <si>
    <t>kostka dlažební žula drobná 8/10</t>
  </si>
  <si>
    <t>1535924744</t>
  </si>
  <si>
    <t>Poznámka k položce:_x000d_
1t = cca 5 m2</t>
  </si>
  <si>
    <t>594,15*0,2 'Přepočtené koeficientem množství</t>
  </si>
  <si>
    <t>23</t>
  </si>
  <si>
    <t>594511111</t>
  </si>
  <si>
    <t>Dlažba z lomového kamene s provedením lože z betonu</t>
  </si>
  <si>
    <t>743800248</t>
  </si>
  <si>
    <t>Dlažba nebo přídlažba z lomového kamene lomařsky upraveného rigolového v ploše vodorovné nebo ve sklonu tl. do 250 mm, bez vyplnění spár, s provedením lože tl. 50 mm z betonu</t>
  </si>
  <si>
    <t>24</t>
  </si>
  <si>
    <t>599141111</t>
  </si>
  <si>
    <t>Vyplnění spár mezi silničními dílci živičnou zálivkou</t>
  </si>
  <si>
    <t>-1872316383</t>
  </si>
  <si>
    <t>Vyplnění spár mezi silničními dílci jakékoliv tloušťky živičnou zálivkou</t>
  </si>
  <si>
    <t>Trubní vedení</t>
  </si>
  <si>
    <t>25</t>
  </si>
  <si>
    <t>871355221</t>
  </si>
  <si>
    <t>Kanalizační potrubí z tvrdého PVC jednovrstvé tuhost třídy SN8 DN 200</t>
  </si>
  <si>
    <t>-891933993</t>
  </si>
  <si>
    <t>Kanalizační potrubí z tvrdého PVC v otevřeném výkopu ve sklonu do 20 %, hladkého plnostěnného jednovrstvého, tuhost třídy SN 8 DN 200</t>
  </si>
  <si>
    <t>26</t>
  </si>
  <si>
    <t>28611137</t>
  </si>
  <si>
    <t>trubka kanalizační PVC DN 200x2000mm SN4</t>
  </si>
  <si>
    <t>-1828382932</t>
  </si>
  <si>
    <t>27</t>
  </si>
  <si>
    <t>895941311</t>
  </si>
  <si>
    <t>Zřízení vpusti kanalizační uliční z betonových dílců typ UVB-50</t>
  </si>
  <si>
    <t>633289188</t>
  </si>
  <si>
    <t>28</t>
  </si>
  <si>
    <t>59223852</t>
  </si>
  <si>
    <t>dno pro uliční vpusť s kalovou prohlubní betonové 450x300x50mm</t>
  </si>
  <si>
    <t>1595147073</t>
  </si>
  <si>
    <t>29</t>
  </si>
  <si>
    <t>59223858</t>
  </si>
  <si>
    <t>skruž pro uliční vpusť horní betonová 450x570x50mm</t>
  </si>
  <si>
    <t>665092017</t>
  </si>
  <si>
    <t>30</t>
  </si>
  <si>
    <t>592238588</t>
  </si>
  <si>
    <t>skruž betonová pro uliční vpusť horní TBV-Q 450/570/5d</t>
  </si>
  <si>
    <t>-2073968303</t>
  </si>
  <si>
    <t>skruž betonová pro uliční vpusť horní 45 x 57 x 5 cm</t>
  </si>
  <si>
    <t>31</t>
  </si>
  <si>
    <t>59223862</t>
  </si>
  <si>
    <t>skruž pro uliční vpusť středová betonová 450x295x50mm</t>
  </si>
  <si>
    <t>-1984827050</t>
  </si>
  <si>
    <t>32</t>
  </si>
  <si>
    <t>592238589</t>
  </si>
  <si>
    <t>skruž betonová pro uliční vpusť středová TBV-Q 450/570/6d, 45x19,5x5 cm</t>
  </si>
  <si>
    <t>-946659586</t>
  </si>
  <si>
    <t>33</t>
  </si>
  <si>
    <t>899211111</t>
  </si>
  <si>
    <t>Osazení mříží s rámem hmotnosti do 50 kg</t>
  </si>
  <si>
    <t>-345193093</t>
  </si>
  <si>
    <t>Osazení litinových mříží s rámem na šachtách tunelové stoky hmotnosti jednotlivě do 50 kg</t>
  </si>
  <si>
    <t>34</t>
  </si>
  <si>
    <t>28661787</t>
  </si>
  <si>
    <t xml:space="preserve">mříž šachtová dešťová litinová dešťová  DN 425 pro třídu zatížení D400 čtverec</t>
  </si>
  <si>
    <t>1784284342</t>
  </si>
  <si>
    <t>35</t>
  </si>
  <si>
    <t>592238750</t>
  </si>
  <si>
    <t>koš pozink. D1 DIN 4052, nízký, pro rám 500/300</t>
  </si>
  <si>
    <t>193515278</t>
  </si>
  <si>
    <t>koš nízký pro uliční vpusti, žárově zinkovaný plech,pro rám 500/500</t>
  </si>
  <si>
    <t>Ostatní konstrukce a práce, bourání</t>
  </si>
  <si>
    <t>36</t>
  </si>
  <si>
    <t>919735113</t>
  </si>
  <si>
    <t>Řezání stávajícího živičného krytu hl do 150 mm</t>
  </si>
  <si>
    <t>1198375408</t>
  </si>
  <si>
    <t>Řezání stávajícího živičného krytu nebo podkladu hloubky přes 100 do 150 mm</t>
  </si>
  <si>
    <t>37</t>
  </si>
  <si>
    <t>941111131</t>
  </si>
  <si>
    <t>Montáž lešení řadového trubkového lehkého s podlahami zatížení do 200 kg/m2 š do 1,5 m v do 10 m</t>
  </si>
  <si>
    <t>1967168334</t>
  </si>
  <si>
    <t>Montáž lešení řadového trubkového lehkého pracovního s podlahami s provozním zatížením tř. 3 do 200 kg/m2 šířky tř. W12 přes 1,2 do 1,5 m, výšky do 10 m</t>
  </si>
  <si>
    <t>38</t>
  </si>
  <si>
    <t>941111231</t>
  </si>
  <si>
    <t>Příplatek k lešení řadovému trubkovému lehkému s podlahami š 1,5 m v 10 m za první a ZKD den použití</t>
  </si>
  <si>
    <t>568922896</t>
  </si>
  <si>
    <t>Montáž lešení řadového trubkového lehkého pracovního s podlahami s provozním zatížením tř. 3 do 200 kg/m2 Příplatek za první a každý další den použití lešení k ceně -1131</t>
  </si>
  <si>
    <t>39</t>
  </si>
  <si>
    <t>941111831</t>
  </si>
  <si>
    <t>Demontáž lešení řadového trubkového lehkého s podlahami zatížení do 200 kg/m2 š do 1,5 m v do 10 m</t>
  </si>
  <si>
    <t>-992926405</t>
  </si>
  <si>
    <t>Demontáž lešení řadového trubkového lehkého pracovního s podlahami s provozním zatížením tř. 3 do 200 kg/m2 šířky tř. W12 přes 1,2 do 1,5 m, výšky do 10 m</t>
  </si>
  <si>
    <t>40</t>
  </si>
  <si>
    <t>953312112</t>
  </si>
  <si>
    <t>Vložky do svislých dilatačních spár ze styroduru tl 20 mm</t>
  </si>
  <si>
    <t>-1684275434</t>
  </si>
  <si>
    <t>Vložky svislé do dilatačních spár z polystyrenových desek fasádních včetně dodání a osazení, v jakémkoliv zdivu přes 10 do 20 mm</t>
  </si>
  <si>
    <t>41</t>
  </si>
  <si>
    <t>971033561</t>
  </si>
  <si>
    <t>Vybourání otvorů ve zdivu cihelném pl do 1 m2 na MVC nebo MV tl do 600 mm</t>
  </si>
  <si>
    <t>-229009636</t>
  </si>
  <si>
    <t>Vybourání otvorů ve zdivu základovém nebo nadzákladovém z cihel, tvárnic, příčkovek z cihel pálených na maltu vápennou nebo vápenocementovou plochy do 1 m2, tl. do 600 mm</t>
  </si>
  <si>
    <t>42</t>
  </si>
  <si>
    <t>985131111</t>
  </si>
  <si>
    <t>Očištění ploch stěn, rubu kleneb a podlah tlakovou vodou</t>
  </si>
  <si>
    <t>1568140251</t>
  </si>
  <si>
    <t>43</t>
  </si>
  <si>
    <t>985221111</t>
  </si>
  <si>
    <t>Doplnění zdiva kamenem do aktivované malty se spárami dl do 6 m/m2</t>
  </si>
  <si>
    <t>1074648779</t>
  </si>
  <si>
    <t>Doplnění zdiva ručně do aktivované malty kamenem délky spáry na 1 m2 upravované plochy do 6 m</t>
  </si>
  <si>
    <t>44</t>
  </si>
  <si>
    <t>583806500</t>
  </si>
  <si>
    <t>kámen lomový žula,rula (Předklášteří) neupravený třída I netříděný žula,rula</t>
  </si>
  <si>
    <t>326649572</t>
  </si>
  <si>
    <t>kámen lomový neupravený žula, třída I netříděný</t>
  </si>
  <si>
    <t>997</t>
  </si>
  <si>
    <t>Přesun sutě</t>
  </si>
  <si>
    <t>45</t>
  </si>
  <si>
    <t>997013211</t>
  </si>
  <si>
    <t>Vnitrostaveništní doprava suti a vybouraných hmot pro budovy v do 6 m ručně</t>
  </si>
  <si>
    <t>-1809934451</t>
  </si>
  <si>
    <t>Vnitrostaveništní doprava suti a vybouraných hmot vodorovně do 50 m svisle ručně (nošením po schodech) pro budovy a haly výšky do 6 m</t>
  </si>
  <si>
    <t>46</t>
  </si>
  <si>
    <t>997013631</t>
  </si>
  <si>
    <t>Poplatek za uložení na skládce (skládkovné) stavebního odpadu směsného kód odpadu 17 09 04</t>
  </si>
  <si>
    <t>189152642</t>
  </si>
  <si>
    <t>Poplatek za uložení stavebního odpadu na skládce (skládkovné) směsného stavebního a demoličního zatříděného do Katalogu odpadů pod kódem 17 09 04</t>
  </si>
  <si>
    <t>47</t>
  </si>
  <si>
    <t>997221551</t>
  </si>
  <si>
    <t>Vodorovná doprava suti ze sypkých materiálů do 1 km</t>
  </si>
  <si>
    <t>-1201212866</t>
  </si>
  <si>
    <t>Vodorovná doprava suti bez naložení, ale se složením a s hrubým urovnáním ze sypkých materiálů, na vzdálenost do 1 km</t>
  </si>
  <si>
    <t>48</t>
  </si>
  <si>
    <t>997221559</t>
  </si>
  <si>
    <t>Příplatek ZKD 1 km u vodorovné dopravy suti ze sypkých materiálů</t>
  </si>
  <si>
    <t>-1393263044</t>
  </si>
  <si>
    <t>Vodorovná doprava suti bez naložení, ale se složením a s hrubým urovnáním Příplatek k ceně za každý další i započatý 1 km přes 1 km</t>
  </si>
  <si>
    <t>Poznámka k položce:_x000d_
odvoz suti do 2 km</t>
  </si>
  <si>
    <t>49</t>
  </si>
  <si>
    <t>997221612</t>
  </si>
  <si>
    <t>Nakládání vybouraných hmot na dopravní prostředky pro vodorovnou dopravu</t>
  </si>
  <si>
    <t>-1805723037</t>
  </si>
  <si>
    <t>Nakládání na dopravní prostředky pro vodorovnou dopravu vybouraných hmot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</si>
  <si>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</si>
  <si>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</si>
  <si>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</si>
  <si>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-111786551</t>
  </si>
  <si>
    <t>51</t>
  </si>
  <si>
    <t>997221873</t>
  </si>
  <si>
    <t>Poplatek za uložení stavebního odpadu na recyklační skládce (skládkovné) zeminy a kamení zatříděného do Katalogu odpadů pod kódem 17 05 04</t>
  </si>
  <si>
    <t>-718403124</t>
  </si>
  <si>
    <t>998</t>
  </si>
  <si>
    <t>Přesun hmot</t>
  </si>
  <si>
    <t>52</t>
  </si>
  <si>
    <t>998225111</t>
  </si>
  <si>
    <t>Přesun hmot pro pozemní komunikace s krytem z kamene, monolitickým betonovým nebo živičným</t>
  </si>
  <si>
    <t>1018128913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</si>
  <si>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</si>
  <si>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</si>
  <si>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</si>
  <si>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</si>
  <si>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</si>
  <si>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53</t>
  </si>
  <si>
    <t>711112002</t>
  </si>
  <si>
    <t>Provedení izolace proti zemní vlhkosti svislé za studena lakem asfaltovým</t>
  </si>
  <si>
    <t>-1987494137</t>
  </si>
  <si>
    <t>Provedení izolace proti zemní vlhkosti natěradly a tmely za studena na ploše svislé S nátěrem lakem asfaltovým</t>
  </si>
  <si>
    <t>54</t>
  </si>
  <si>
    <t>11163152</t>
  </si>
  <si>
    <t>lak hydroizolační asfaltový</t>
  </si>
  <si>
    <t>1039780286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</si>
  <si>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</si>
  <si>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16,8*0,00045 'Přepočtené koeficientem množství</t>
  </si>
  <si>
    <t>55</t>
  </si>
  <si>
    <t>711121131</t>
  </si>
  <si>
    <t>Provedení izolace proti zemní vlhkosti vodorovné za horka nátěrem asfaltovým</t>
  </si>
  <si>
    <t>-516044251</t>
  </si>
  <si>
    <t>Provedení izolace proti zemní vlhkosti natěradly a tmely za horka na ploše vodorovné V nátěrem asfaltovým</t>
  </si>
  <si>
    <t>56</t>
  </si>
  <si>
    <t>11161332</t>
  </si>
  <si>
    <t>asfalt pro izolaci trub</t>
  </si>
  <si>
    <t>-354360938</t>
  </si>
  <si>
    <t>126,666666666667*0,0015 'Přepočtené koeficientem množství</t>
  </si>
  <si>
    <t>57</t>
  </si>
  <si>
    <t>711132111</t>
  </si>
  <si>
    <t>Provedení izolace proti zemní vlhkosti pásy na sucho samolepící svislé</t>
  </si>
  <si>
    <t>1107726817</t>
  </si>
  <si>
    <t>Provedení izolace proti zemní vlhkosti pásy na sucho samolepícího asfaltového pásu na ploše svislé S</t>
  </si>
  <si>
    <t>58</t>
  </si>
  <si>
    <t>62851006</t>
  </si>
  <si>
    <t>pás asfaltový dilatační modifikovaný tl 5,0mm bez vložky a spalitelnou PE fólií, spalitelnou netkanou polypropylenovou rohoží nebo jemnozrnným min. posypem na horním povrchu</t>
  </si>
  <si>
    <t>-2128808731</t>
  </si>
  <si>
    <t>33,6*1,2 'Přepočtené koeficientem množství</t>
  </si>
  <si>
    <t>59</t>
  </si>
  <si>
    <t>711141559</t>
  </si>
  <si>
    <t>Provedení izolace proti zemní vlhkosti pásy přitavením vodorovné NAIP</t>
  </si>
  <si>
    <t>-356830195</t>
  </si>
  <si>
    <t>Provedení izolace proti zemní vlhkosti pásy přitavením NAIP na ploše vodorovné V</t>
  </si>
  <si>
    <t>60</t>
  </si>
  <si>
    <t>62833158</t>
  </si>
  <si>
    <t>pás asfaltový natavitelný oxidovaný tl 4,0mm typu G200 S40 s vložkou ze skleněné tkaniny, s jemnozrnným minerálním posypem</t>
  </si>
  <si>
    <t>1895912300</t>
  </si>
  <si>
    <t>299,6*1,15 'Přepočtené koeficientem množství</t>
  </si>
  <si>
    <t>764</t>
  </si>
  <si>
    <t>Konstrukce klempířské</t>
  </si>
  <si>
    <t>61</t>
  </si>
  <si>
    <t>764031417</t>
  </si>
  <si>
    <t>Okapnička - plech z Cu plechu rš 670 mm</t>
  </si>
  <si>
    <t>-2143967285</t>
  </si>
  <si>
    <t>Podkladní plech z měděného plechu rš 670 mm</t>
  </si>
  <si>
    <t>VRN</t>
  </si>
  <si>
    <t>Vedlejší rozpočtové náklady</t>
  </si>
  <si>
    <t>VRN1</t>
  </si>
  <si>
    <t>Průzkumné, geodetické a projektové práce</t>
  </si>
  <si>
    <t>62</t>
  </si>
  <si>
    <t>012203000</t>
  </si>
  <si>
    <t>Geodetické práce při provádění stavby</t>
  </si>
  <si>
    <t>kpl</t>
  </si>
  <si>
    <t>1024</t>
  </si>
  <si>
    <t>1106968591</t>
  </si>
  <si>
    <t>Průzkumné, geodetické a projektové práce geodetické práce při provádění stavby</t>
  </si>
  <si>
    <t>63</t>
  </si>
  <si>
    <t>012203009</t>
  </si>
  <si>
    <t>Geodetické práce při provádění stavby - vytýčení stávajících síti</t>
  </si>
  <si>
    <t>-1274469712</t>
  </si>
  <si>
    <t>64</t>
  </si>
  <si>
    <t>012303000</t>
  </si>
  <si>
    <t>Geodetické práce po výstavbě</t>
  </si>
  <si>
    <t>-74700306</t>
  </si>
  <si>
    <t>Průzkumné, geodetické a projektové práce geodetické práce po výstavbě</t>
  </si>
  <si>
    <t>65</t>
  </si>
  <si>
    <t>013254000</t>
  </si>
  <si>
    <t>Dokumentace skutečného provedení stavby</t>
  </si>
  <si>
    <t>-1702358735</t>
  </si>
  <si>
    <t>Průzkumné, geodetické a projektové práce projektové práce dokumentace stavby (výkresová a textová) skutečného provedení stavby</t>
  </si>
  <si>
    <t>VRN2</t>
  </si>
  <si>
    <t>Příprava staveniště</t>
  </si>
  <si>
    <t>66</t>
  </si>
  <si>
    <t>021303000</t>
  </si>
  <si>
    <t>Zabezpečení archeologických nálezů na místě</t>
  </si>
  <si>
    <t>-1646831855</t>
  </si>
  <si>
    <t>Příprava staveniště záchranné práce zabezpečení archeologických nálezů na místě</t>
  </si>
  <si>
    <t>VRN3</t>
  </si>
  <si>
    <t>Zařízení staveniště</t>
  </si>
  <si>
    <t>67</t>
  </si>
  <si>
    <t>030001000</t>
  </si>
  <si>
    <t>1864634258</t>
  </si>
  <si>
    <t>Základní rozdělení průvodních činností a nákladů zařízení staveniště</t>
  </si>
  <si>
    <t>VRN4</t>
  </si>
  <si>
    <t>Inženýrská činnost</t>
  </si>
  <si>
    <t>68</t>
  </si>
  <si>
    <t>043194000</t>
  </si>
  <si>
    <t>Hutnící zkoušky</t>
  </si>
  <si>
    <t>-882413822</t>
  </si>
  <si>
    <t>Inženýrská činnost zkoušky a ostatní měření zkoušky ostatní zkoušky</t>
  </si>
  <si>
    <t>VRN7</t>
  </si>
  <si>
    <t>Provozní vlivy</t>
  </si>
  <si>
    <t>69</t>
  </si>
  <si>
    <t>070001000</t>
  </si>
  <si>
    <t>Provozní vlivy - DIO</t>
  </si>
  <si>
    <t>Kč</t>
  </si>
  <si>
    <t>873865435</t>
  </si>
  <si>
    <t>Základní rozdělení průvodních činností a nákladů provozní vlivy</t>
  </si>
  <si>
    <t>202206022 - Neuznatelné náklady</t>
  </si>
  <si>
    <t>564831111</t>
  </si>
  <si>
    <t>Podklad ze štěrkodrtě ŠD tl 100 mm</t>
  </si>
  <si>
    <t>1835142628</t>
  </si>
  <si>
    <t>Podklad ze štěrkodrti ŠD s rozprostřením a zhutněním, po zhutnění tl. 100 mm</t>
  </si>
  <si>
    <t>591411111</t>
  </si>
  <si>
    <t>Kladení dlažby z mozaiky jednobarevné komunikací pro pěší lože z kameniva</t>
  </si>
  <si>
    <t>330430115</t>
  </si>
  <si>
    <t>Kladení dlažby z mozaiky komunikací pro pěší s vyplněním spár, s dvojím beraněním a se smetením přebytečného materiálu na vzdálenost do 3 m jednobarevné, s ložem tl. do 40 mm z kameniva</t>
  </si>
  <si>
    <t>kostka dlažební žula drobná 4/6</t>
  </si>
  <si>
    <t>600786577</t>
  </si>
  <si>
    <t>596211112</t>
  </si>
  <si>
    <t>Kladení zámkové dlažby komunikací pro pěší tl 60 mm skupiny A pl do 300 m2</t>
  </si>
  <si>
    <t>-604481443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</si>
  <si>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</si>
  <si>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59245019</t>
  </si>
  <si>
    <t>dlažba tvar obdélník betonová pro nevidomé 200x100x60mm přírodní</t>
  </si>
  <si>
    <t>-304475745</t>
  </si>
  <si>
    <t>914111111</t>
  </si>
  <si>
    <t>Montáž svislé dopravní značky do velikosti 1 m2 objímkami na sloupek nebo konzolu</t>
  </si>
  <si>
    <t>1354994460</t>
  </si>
  <si>
    <t>Montáž svislé dopravní značky základní velikosti do 1 m2 objímkami na sloupky nebo konzoly</t>
  </si>
  <si>
    <t>40445618</t>
  </si>
  <si>
    <t>značky upravující přednost P7 700mm</t>
  </si>
  <si>
    <t>-1283353176</t>
  </si>
  <si>
    <t>40445614</t>
  </si>
  <si>
    <t>značky upravující přednost P8 500x500mm</t>
  </si>
  <si>
    <t>-99616960</t>
  </si>
  <si>
    <t>914511112</t>
  </si>
  <si>
    <t>Montáž sloupku dopravních značek délky do 3,5 m s betonovým základem a patkou</t>
  </si>
  <si>
    <t>671929710</t>
  </si>
  <si>
    <t>Montáž sloupku dopravních značek délky do 3,5 m do hliníkové patky</t>
  </si>
  <si>
    <t>40445225</t>
  </si>
  <si>
    <t>sloupek pro dopravní značku Zn D 60mm v 3,5m</t>
  </si>
  <si>
    <t>1213461539</t>
  </si>
  <si>
    <t>40445240</t>
  </si>
  <si>
    <t>patka pro sloupek Al D 60mm</t>
  </si>
  <si>
    <t>-849258234</t>
  </si>
  <si>
    <t>40445253</t>
  </si>
  <si>
    <t>víčko plastové na sloupek D 60mm</t>
  </si>
  <si>
    <t>-1125235259</t>
  </si>
  <si>
    <t>40445256</t>
  </si>
  <si>
    <t>svorka upínací na sloupek dopravní značky D 60mm</t>
  </si>
  <si>
    <t>1775673617</t>
  </si>
  <si>
    <t>916241213</t>
  </si>
  <si>
    <t>Osazení obrubníku kamenného stojatého s boční opěrou do lože z betonu prostého</t>
  </si>
  <si>
    <t>-847752712</t>
  </si>
  <si>
    <t>Osazení obrubníku kamenného se zřízením lože, s vyplněním a zatřením spár cementovou maltou stojatého s boční opěrou z betonu prostého tř. C 12/15, do lože z betonu prostého téže značky</t>
  </si>
  <si>
    <t>58380006</t>
  </si>
  <si>
    <t>obrubník kamenný žulový přímý 1000x100x200mm</t>
  </si>
  <si>
    <t>-1209117011</t>
  </si>
  <si>
    <t>Poznámka k položce:_x000d_
1 bm = 41 kg</t>
  </si>
  <si>
    <t>58380004</t>
  </si>
  <si>
    <t>obrubník kamenný žulový přímý 1000x250x200mm</t>
  </si>
  <si>
    <t>-1610091901</t>
  </si>
  <si>
    <t>Poznámka k položce:_x000d_
1 bm = 200 kg</t>
  </si>
  <si>
    <t>58380003</t>
  </si>
  <si>
    <t>obrubník kamenný žulový přímý 1000x200x200mm</t>
  </si>
  <si>
    <t>1579060754</t>
  </si>
  <si>
    <t>-450560189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</si>
</sst>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32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20220602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Udržovací práce na mostě přes Milevský potok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Milevsko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8. 6. 2022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Milevsko, nám. E. Beneše 420, 39901 Milevsko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24.7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'202206021 - Uznatelné nák...'!J30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'202206021 - Uznatelné nák...'!P134</f>
        <v>0</v>
      </c>
      <c r="AV95" s="126">
        <f>'202206021 - Uznatelné nák...'!J33</f>
        <v>0</v>
      </c>
      <c r="AW95" s="126">
        <f>'202206021 - Uznatelné nák...'!J34</f>
        <v>0</v>
      </c>
      <c r="AX95" s="126">
        <f>'202206021 - Uznatelné nák...'!J35</f>
        <v>0</v>
      </c>
      <c r="AY95" s="126">
        <f>'202206021 - Uznatelné nák...'!J36</f>
        <v>0</v>
      </c>
      <c r="AZ95" s="126">
        <f>'202206021 - Uznatelné nák...'!F33</f>
        <v>0</v>
      </c>
      <c r="BA95" s="126">
        <f>'202206021 - Uznatelné nák...'!F34</f>
        <v>0</v>
      </c>
      <c r="BB95" s="126">
        <f>'202206021 - Uznatelné nák...'!F35</f>
        <v>0</v>
      </c>
      <c r="BC95" s="126">
        <f>'202206021 - Uznatelné nák...'!F36</f>
        <v>0</v>
      </c>
      <c r="BD95" s="128">
        <f>'202206021 - Uznatelné nák...'!F37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7" customFormat="1" ht="24.75" customHeight="1">
      <c r="A96" s="117" t="s">
        <v>81</v>
      </c>
      <c r="B96" s="118"/>
      <c r="C96" s="119"/>
      <c r="D96" s="120" t="s">
        <v>88</v>
      </c>
      <c r="E96" s="120"/>
      <c r="F96" s="120"/>
      <c r="G96" s="120"/>
      <c r="H96" s="120"/>
      <c r="I96" s="121"/>
      <c r="J96" s="120" t="s">
        <v>89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'202206022 - Neuznatelné 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84</v>
      </c>
      <c r="AR96" s="124"/>
      <c r="AS96" s="130">
        <v>0</v>
      </c>
      <c r="AT96" s="131">
        <f>ROUND(SUM(AV96:AW96),2)</f>
        <v>0</v>
      </c>
      <c r="AU96" s="132">
        <f>'202206022 - Neuznatelné n...'!P120</f>
        <v>0</v>
      </c>
      <c r="AV96" s="131">
        <f>'202206022 - Neuznatelné n...'!J33</f>
        <v>0</v>
      </c>
      <c r="AW96" s="131">
        <f>'202206022 - Neuznatelné n...'!J34</f>
        <v>0</v>
      </c>
      <c r="AX96" s="131">
        <f>'202206022 - Neuznatelné n...'!J35</f>
        <v>0</v>
      </c>
      <c r="AY96" s="131">
        <f>'202206022 - Neuznatelné n...'!J36</f>
        <v>0</v>
      </c>
      <c r="AZ96" s="131">
        <f>'202206022 - Neuznatelné n...'!F33</f>
        <v>0</v>
      </c>
      <c r="BA96" s="131">
        <f>'202206022 - Neuznatelné n...'!F34</f>
        <v>0</v>
      </c>
      <c r="BB96" s="131">
        <f>'202206022 - Neuznatelné n...'!F35</f>
        <v>0</v>
      </c>
      <c r="BC96" s="131">
        <f>'202206022 - Neuznatelné n...'!F36</f>
        <v>0</v>
      </c>
      <c r="BD96" s="133">
        <f>'202206022 - Neuznatelné n...'!F37</f>
        <v>0</v>
      </c>
      <c r="BE96" s="7"/>
      <c r="BT96" s="129" t="s">
        <v>85</v>
      </c>
      <c r="BV96" s="129" t="s">
        <v>79</v>
      </c>
      <c r="BW96" s="129" t="s">
        <v>90</v>
      </c>
      <c r="BX96" s="129" t="s">
        <v>5</v>
      </c>
      <c r="CL96" s="129" t="s">
        <v>1</v>
      </c>
      <c r="CM96" s="129" t="s">
        <v>87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9jE9QpJenhhn1y5hcIGTOIg+u4lBkSWzGPg3W4yUth1w8qclgoXB1Vg9616cOEZfT/UygSsMKAHkmyB++tKSWg==" hashValue="wLFYbMArU/dLwBMLFmc/ncEIPLWtDx9W6/J7YNGuueYvCrh4BlTI5E7LBu4/c+F5mdkYXRLZekJkqO7bPCKEk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206021 - Uznatelné nák...'!C2" display="/"/>
    <hyperlink ref="A96" location="'202206022 - Neuznateln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Udržovací práce na mostě přes Milevský potok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94</v>
      </c>
      <c r="G12" s="36"/>
      <c r="H12" s="36"/>
      <c r="I12" s="138" t="s">
        <v>22</v>
      </c>
      <c r="J12" s="142" t="str">
        <f>'Rekapitulace stavby'!AN8</f>
        <v>8. 6. 2022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>IČ 249831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>Město Milevsko, nám. E. Beneše 420, 39901 Milevsko</v>
      </c>
      <c r="F15" s="36"/>
      <c r="G15" s="36"/>
      <c r="H15" s="36"/>
      <c r="I15" s="138" t="s">
        <v>28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>IČ 06016910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>S-pro servis s.r.o.</v>
      </c>
      <c r="F21" s="36"/>
      <c r="G21" s="36"/>
      <c r="H21" s="36"/>
      <c r="I21" s="138" t="s">
        <v>28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>IČ 06016910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>S-pro servis s.r.o.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36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ROUND(J134,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ROUND((SUM(BE134:BE300)),  2)</f>
        <v>0</v>
      </c>
      <c r="G33" s="36"/>
      <c r="H33" s="36"/>
      <c r="I33" s="153">
        <v>0.20999999999999999</v>
      </c>
      <c r="J33" s="152">
        <f>ROUND(((SUM(BE134:BE300))*I33),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ROUND((SUM(BF134:BF300)),  2)</f>
        <v>0</v>
      </c>
      <c r="G34" s="36"/>
      <c r="H34" s="36"/>
      <c r="I34" s="153">
        <v>0.14999999999999999</v>
      </c>
      <c r="J34" s="152">
        <f>ROUND(((SUM(BF134:BF300))*I34),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ROUND((SUM(BG134:BG300)),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ROUND((SUM(BH134:BH300)),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ROUND((SUM(BI134:BI300)),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Udržovací práce na mostě přes Milevský potok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202206021 - Uznatelné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Město Milevsko, nám. E. Beneše 420, 39901 Milevsko</v>
      </c>
      <c r="G91" s="38"/>
      <c r="H91" s="38"/>
      <c r="I91" s="30" t="s">
        <v>31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J134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J135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J136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J149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J162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J177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J192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106</v>
      </c>
      <c r="E103" s="186"/>
      <c r="F103" s="186"/>
      <c r="G103" s="186"/>
      <c r="H103" s="186"/>
      <c r="I103" s="186"/>
      <c r="J103" s="187">
        <f>J215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J234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108</v>
      </c>
      <c r="E105" s="186"/>
      <c r="F105" s="186"/>
      <c r="G105" s="186"/>
      <c r="H105" s="186"/>
      <c r="I105" s="186"/>
      <c r="J105" s="187">
        <f>J250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109</v>
      </c>
      <c r="E106" s="180"/>
      <c r="F106" s="180"/>
      <c r="G106" s="180"/>
      <c r="H106" s="180"/>
      <c r="I106" s="180"/>
      <c r="J106" s="181">
        <f>J253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110</v>
      </c>
      <c r="E107" s="186"/>
      <c r="F107" s="186"/>
      <c r="G107" s="186"/>
      <c r="H107" s="186"/>
      <c r="I107" s="186"/>
      <c r="J107" s="187">
        <f>J254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111</v>
      </c>
      <c r="E108" s="186"/>
      <c r="F108" s="186"/>
      <c r="G108" s="186"/>
      <c r="H108" s="186"/>
      <c r="I108" s="186"/>
      <c r="J108" s="187">
        <f>J276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7"/>
      <c r="C109" s="178"/>
      <c r="D109" s="179" t="s">
        <v>112</v>
      </c>
      <c r="E109" s="180"/>
      <c r="F109" s="180"/>
      <c r="G109" s="180"/>
      <c r="H109" s="180"/>
      <c r="I109" s="180"/>
      <c r="J109" s="181">
        <f>J279</f>
        <v>0</v>
      </c>
      <c r="K109" s="178"/>
      <c r="L109" s="18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3"/>
      <c r="C110" s="184"/>
      <c r="D110" s="185" t="s">
        <v>113</v>
      </c>
      <c r="E110" s="186"/>
      <c r="F110" s="186"/>
      <c r="G110" s="186"/>
      <c r="H110" s="186"/>
      <c r="I110" s="186"/>
      <c r="J110" s="187">
        <f>J280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114</v>
      </c>
      <c r="E111" s="186"/>
      <c r="F111" s="186"/>
      <c r="G111" s="186"/>
      <c r="H111" s="186"/>
      <c r="I111" s="186"/>
      <c r="J111" s="187">
        <f>J289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115</v>
      </c>
      <c r="E112" s="186"/>
      <c r="F112" s="186"/>
      <c r="G112" s="186"/>
      <c r="H112" s="186"/>
      <c r="I112" s="186"/>
      <c r="J112" s="187">
        <f>J292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116</v>
      </c>
      <c r="E113" s="186"/>
      <c r="F113" s="186"/>
      <c r="G113" s="186"/>
      <c r="H113" s="186"/>
      <c r="I113" s="186"/>
      <c r="J113" s="187">
        <f>J295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117</v>
      </c>
      <c r="E114" s="186"/>
      <c r="F114" s="186"/>
      <c r="G114" s="186"/>
      <c r="H114" s="186"/>
      <c r="I114" s="186"/>
      <c r="J114" s="187">
        <f>J298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20" s="2" customFormat="1" ht="6.96" customHeight="1">
      <c r="A120" s="36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4.96" customHeight="1">
      <c r="A121" s="36"/>
      <c r="B121" s="37"/>
      <c r="C121" s="21" t="s">
        <v>118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16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172" t="str">
        <f>E7</f>
        <v>Udržovací práce na mostě přes Milevský potok</v>
      </c>
      <c r="F124" s="30"/>
      <c r="G124" s="30"/>
      <c r="H124" s="30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92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6.5" customHeight="1">
      <c r="A126" s="36"/>
      <c r="B126" s="37"/>
      <c r="C126" s="38"/>
      <c r="D126" s="38"/>
      <c r="E126" s="74" t="str">
        <f>E9</f>
        <v>202206021 - Uznatelné náklady</v>
      </c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20</v>
      </c>
      <c r="D128" s="38"/>
      <c r="E128" s="38"/>
      <c r="F128" s="25" t="str">
        <f>F12</f>
        <v xml:space="preserve"> </v>
      </c>
      <c r="G128" s="38"/>
      <c r="H128" s="38"/>
      <c r="I128" s="30" t="s">
        <v>22</v>
      </c>
      <c r="J128" s="77" t="str">
        <f>IF(J12="","",J12)</f>
        <v>8. 6. 2022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24</v>
      </c>
      <c r="D130" s="38"/>
      <c r="E130" s="38"/>
      <c r="F130" s="25" t="str">
        <f>E15</f>
        <v>Město Milevsko, nám. E. Beneše 420, 39901 Milevsko</v>
      </c>
      <c r="G130" s="38"/>
      <c r="H130" s="38"/>
      <c r="I130" s="30" t="s">
        <v>31</v>
      </c>
      <c r="J130" s="34" t="str">
        <f>E21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29</v>
      </c>
      <c r="D131" s="38"/>
      <c r="E131" s="38"/>
      <c r="F131" s="25" t="str">
        <f>IF(E18="","",E18)</f>
        <v>Vyplň údaj</v>
      </c>
      <c r="G131" s="38"/>
      <c r="H131" s="38"/>
      <c r="I131" s="30" t="s">
        <v>35</v>
      </c>
      <c r="J131" s="34" t="str">
        <f>E24</f>
        <v>S-pro servis s.r.o.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0.32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11" customFormat="1" ht="29.28" customHeight="1">
      <c r="A133" s="189"/>
      <c r="B133" s="190"/>
      <c r="C133" s="191" t="s">
        <v>119</v>
      </c>
      <c r="D133" s="192" t="s">
        <v>62</v>
      </c>
      <c r="E133" s="192" t="s">
        <v>58</v>
      </c>
      <c r="F133" s="192" t="s">
        <v>59</v>
      </c>
      <c r="G133" s="192" t="s">
        <v>120</v>
      </c>
      <c r="H133" s="192" t="s">
        <v>121</v>
      </c>
      <c r="I133" s="192" t="s">
        <v>122</v>
      </c>
      <c r="J133" s="192" t="s">
        <v>97</v>
      </c>
      <c r="K133" s="193" t="s">
        <v>123</v>
      </c>
      <c r="L133" s="194"/>
      <c r="M133" s="98" t="s">
        <v>1</v>
      </c>
      <c r="N133" s="99" t="s">
        <v>41</v>
      </c>
      <c r="O133" s="99" t="s">
        <v>124</v>
      </c>
      <c r="P133" s="99" t="s">
        <v>125</v>
      </c>
      <c r="Q133" s="99" t="s">
        <v>126</v>
      </c>
      <c r="R133" s="99" t="s">
        <v>127</v>
      </c>
      <c r="S133" s="99" t="s">
        <v>128</v>
      </c>
      <c r="T133" s="100" t="s">
        <v>129</v>
      </c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</row>
    <row r="134" s="2" customFormat="1" ht="22.8" customHeight="1">
      <c r="A134" s="36"/>
      <c r="B134" s="37"/>
      <c r="C134" s="105" t="s">
        <v>130</v>
      </c>
      <c r="D134" s="38"/>
      <c r="E134" s="38"/>
      <c r="F134" s="38"/>
      <c r="G134" s="38"/>
      <c r="H134" s="38"/>
      <c r="I134" s="38"/>
      <c r="J134" s="195">
        <f>BK134</f>
        <v>0</v>
      </c>
      <c r="K134" s="38"/>
      <c r="L134" s="42"/>
      <c r="M134" s="101"/>
      <c r="N134" s="196"/>
      <c r="O134" s="102"/>
      <c r="P134" s="197">
        <f>P135+P253+P279</f>
        <v>0</v>
      </c>
      <c r="Q134" s="102"/>
      <c r="R134" s="197">
        <f>R135+R253+R279</f>
        <v>510.32533669999998</v>
      </c>
      <c r="S134" s="102"/>
      <c r="T134" s="198">
        <f>T135+T253+T279</f>
        <v>101.38991999999999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76</v>
      </c>
      <c r="AU134" s="15" t="s">
        <v>99</v>
      </c>
      <c r="BK134" s="199">
        <f>BK135+BK253+BK279</f>
        <v>0</v>
      </c>
    </row>
    <row r="135" s="12" customFormat="1" ht="25.92" customHeight="1">
      <c r="A135" s="12"/>
      <c r="B135" s="200"/>
      <c r="C135" s="201"/>
      <c r="D135" s="202" t="s">
        <v>76</v>
      </c>
      <c r="E135" s="203" t="s">
        <v>131</v>
      </c>
      <c r="F135" s="203" t="s">
        <v>132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P136+P149+P162+P177+P192+P215+P234+P250</f>
        <v>0</v>
      </c>
      <c r="Q135" s="208"/>
      <c r="R135" s="209">
        <f>R136+R149+R162+R177+R192+R215+R234+R250</f>
        <v>508.04265269999996</v>
      </c>
      <c r="S135" s="208"/>
      <c r="T135" s="210">
        <f>T136+T149+T162+T177+T192+T215+T234+T250</f>
        <v>101.38991999999999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85</v>
      </c>
      <c r="AT135" s="212" t="s">
        <v>76</v>
      </c>
      <c r="AU135" s="212" t="s">
        <v>77</v>
      </c>
      <c r="AY135" s="211" t="s">
        <v>133</v>
      </c>
      <c r="BK135" s="213">
        <f>BK136+BK149+BK162+BK177+BK192+BK215+BK234+BK250</f>
        <v>0</v>
      </c>
    </row>
    <row r="136" s="12" customFormat="1" ht="22.8" customHeight="1">
      <c r="A136" s="12"/>
      <c r="B136" s="200"/>
      <c r="C136" s="201"/>
      <c r="D136" s="202" t="s">
        <v>76</v>
      </c>
      <c r="E136" s="214" t="s">
        <v>85</v>
      </c>
      <c r="F136" s="214" t="s">
        <v>134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SUM(P137:P148)</f>
        <v>0</v>
      </c>
      <c r="Q136" s="208"/>
      <c r="R136" s="209">
        <f>SUM(R137:R148)</f>
        <v>174.81536800000001</v>
      </c>
      <c r="S136" s="208"/>
      <c r="T136" s="210">
        <f>SUM(T137:T148)</f>
        <v>98.365919999999988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85</v>
      </c>
      <c r="AT136" s="212" t="s">
        <v>76</v>
      </c>
      <c r="AU136" s="212" t="s">
        <v>85</v>
      </c>
      <c r="AY136" s="211" t="s">
        <v>133</v>
      </c>
      <c r="BK136" s="213">
        <f>SUM(BK137:BK148)</f>
        <v>0</v>
      </c>
    </row>
    <row r="137" s="2" customFormat="1" ht="24.15" customHeight="1">
      <c r="A137" s="36"/>
      <c r="B137" s="37"/>
      <c r="C137" s="216" t="s">
        <v>85</v>
      </c>
      <c r="D137" s="216" t="s">
        <v>135</v>
      </c>
      <c r="E137" s="217" t="s">
        <v>136</v>
      </c>
      <c r="F137" s="218" t="s">
        <v>137</v>
      </c>
      <c r="G137" s="219" t="s">
        <v>138</v>
      </c>
      <c r="H137" s="220">
        <v>162.31999999999999</v>
      </c>
      <c r="I137" s="221"/>
      <c r="J137" s="222">
        <f>ROUND(I137*H137,2)</f>
        <v>0</v>
      </c>
      <c r="K137" s="218" t="s">
        <v>139</v>
      </c>
      <c r="L137" s="42"/>
      <c r="M137" s="223" t="s">
        <v>1</v>
      </c>
      <c r="N137" s="224" t="s">
        <v>42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0.28999999999999998</v>
      </c>
      <c r="T137" s="226">
        <f>S137*H137</f>
        <v>47.072799999999994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140</v>
      </c>
      <c r="AT137" s="227" t="s">
        <v>135</v>
      </c>
      <c r="AU137" s="227" t="s">
        <v>87</v>
      </c>
      <c r="AY137" s="15" t="s">
        <v>133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140</v>
      </c>
      <c r="BM137" s="227" t="s">
        <v>141</v>
      </c>
    </row>
    <row r="138" s="2" customFormat="1">
      <c r="A138" s="36"/>
      <c r="B138" s="37"/>
      <c r="C138" s="38"/>
      <c r="D138" s="229" t="s">
        <v>142</v>
      </c>
      <c r="E138" s="38"/>
      <c r="F138" s="230" t="s">
        <v>143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142</v>
      </c>
      <c r="AU138" s="15" t="s">
        <v>87</v>
      </c>
    </row>
    <row r="139" s="2" customFormat="1" ht="24.15" customHeight="1">
      <c r="A139" s="36"/>
      <c r="B139" s="37"/>
      <c r="C139" s="216" t="s">
        <v>87</v>
      </c>
      <c r="D139" s="216" t="s">
        <v>135</v>
      </c>
      <c r="E139" s="217" t="s">
        <v>144</v>
      </c>
      <c r="F139" s="218" t="s">
        <v>145</v>
      </c>
      <c r="G139" s="219" t="s">
        <v>138</v>
      </c>
      <c r="H139" s="220">
        <v>162.31999999999999</v>
      </c>
      <c r="I139" s="221"/>
      <c r="J139" s="222">
        <f>ROUND(I139*H139,2)</f>
        <v>0</v>
      </c>
      <c r="K139" s="218" t="s">
        <v>139</v>
      </c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0.316</v>
      </c>
      <c r="T139" s="226">
        <f>S139*H139</f>
        <v>51.293120000000002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140</v>
      </c>
      <c r="AT139" s="227" t="s">
        <v>135</v>
      </c>
      <c r="AU139" s="227" t="s">
        <v>87</v>
      </c>
      <c r="AY139" s="15" t="s">
        <v>133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140</v>
      </c>
      <c r="BM139" s="227" t="s">
        <v>146</v>
      </c>
    </row>
    <row r="140" s="2" customFormat="1">
      <c r="A140" s="36"/>
      <c r="B140" s="37"/>
      <c r="C140" s="38"/>
      <c r="D140" s="229" t="s">
        <v>142</v>
      </c>
      <c r="E140" s="38"/>
      <c r="F140" s="230" t="s">
        <v>147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142</v>
      </c>
      <c r="AU140" s="15" t="s">
        <v>87</v>
      </c>
    </row>
    <row r="141" s="2" customFormat="1" ht="24.15" customHeight="1">
      <c r="A141" s="36"/>
      <c r="B141" s="37"/>
      <c r="C141" s="216" t="s">
        <v>148</v>
      </c>
      <c r="D141" s="216" t="s">
        <v>135</v>
      </c>
      <c r="E141" s="217" t="s">
        <v>149</v>
      </c>
      <c r="F141" s="218" t="s">
        <v>150</v>
      </c>
      <c r="G141" s="219" t="s">
        <v>151</v>
      </c>
      <c r="H141" s="220">
        <v>73.840000000000003</v>
      </c>
      <c r="I141" s="221"/>
      <c r="J141" s="222">
        <f>ROUND(I141*H141,2)</f>
        <v>0</v>
      </c>
      <c r="K141" s="218" t="s">
        <v>152</v>
      </c>
      <c r="L141" s="42"/>
      <c r="M141" s="223" t="s">
        <v>1</v>
      </c>
      <c r="N141" s="224" t="s">
        <v>42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140</v>
      </c>
      <c r="AT141" s="227" t="s">
        <v>135</v>
      </c>
      <c r="AU141" s="227" t="s">
        <v>87</v>
      </c>
      <c r="AY141" s="15" t="s">
        <v>133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140</v>
      </c>
      <c r="BM141" s="227" t="s">
        <v>153</v>
      </c>
    </row>
    <row r="142" s="2" customFormat="1">
      <c r="A142" s="36"/>
      <c r="B142" s="37"/>
      <c r="C142" s="38"/>
      <c r="D142" s="229" t="s">
        <v>142</v>
      </c>
      <c r="E142" s="38"/>
      <c r="F142" s="230" t="s">
        <v>154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142</v>
      </c>
      <c r="AU142" s="15" t="s">
        <v>87</v>
      </c>
    </row>
    <row r="143" s="2" customFormat="1" ht="24.15" customHeight="1">
      <c r="A143" s="36"/>
      <c r="B143" s="37"/>
      <c r="C143" s="216" t="s">
        <v>140</v>
      </c>
      <c r="D143" s="216" t="s">
        <v>135</v>
      </c>
      <c r="E143" s="217" t="s">
        <v>155</v>
      </c>
      <c r="F143" s="218" t="s">
        <v>156</v>
      </c>
      <c r="G143" s="219" t="s">
        <v>157</v>
      </c>
      <c r="H143" s="220">
        <v>51.200000000000003</v>
      </c>
      <c r="I143" s="221"/>
      <c r="J143" s="222">
        <f>ROUND(I143*H143,2)</f>
        <v>0</v>
      </c>
      <c r="K143" s="218" t="s">
        <v>139</v>
      </c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0.0073899999999999999</v>
      </c>
      <c r="R143" s="225">
        <f>Q143*H143</f>
        <v>0.37836800000000004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140</v>
      </c>
      <c r="AT143" s="227" t="s">
        <v>135</v>
      </c>
      <c r="AU143" s="227" t="s">
        <v>87</v>
      </c>
      <c r="AY143" s="15" t="s">
        <v>133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140</v>
      </c>
      <c r="BM143" s="227" t="s">
        <v>158</v>
      </c>
    </row>
    <row r="144" s="2" customFormat="1">
      <c r="A144" s="36"/>
      <c r="B144" s="37"/>
      <c r="C144" s="38"/>
      <c r="D144" s="229" t="s">
        <v>142</v>
      </c>
      <c r="E144" s="38"/>
      <c r="F144" s="230" t="s">
        <v>159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142</v>
      </c>
      <c r="AU144" s="15" t="s">
        <v>87</v>
      </c>
    </row>
    <row r="145" s="2" customFormat="1" ht="21.75" customHeight="1">
      <c r="A145" s="36"/>
      <c r="B145" s="37"/>
      <c r="C145" s="216" t="s">
        <v>160</v>
      </c>
      <c r="D145" s="216" t="s">
        <v>135</v>
      </c>
      <c r="E145" s="217" t="s">
        <v>161</v>
      </c>
      <c r="F145" s="218" t="s">
        <v>162</v>
      </c>
      <c r="G145" s="219" t="s">
        <v>151</v>
      </c>
      <c r="H145" s="220">
        <v>102.61</v>
      </c>
      <c r="I145" s="221"/>
      <c r="J145" s="222">
        <f>ROUND(I145*H145,2)</f>
        <v>0</v>
      </c>
      <c r="K145" s="218" t="s">
        <v>139</v>
      </c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140</v>
      </c>
      <c r="AT145" s="227" t="s">
        <v>135</v>
      </c>
      <c r="AU145" s="227" t="s">
        <v>87</v>
      </c>
      <c r="AY145" s="15" t="s">
        <v>133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140</v>
      </c>
      <c r="BM145" s="227" t="s">
        <v>163</v>
      </c>
    </row>
    <row r="146" s="2" customFormat="1">
      <c r="A146" s="36"/>
      <c r="B146" s="37"/>
      <c r="C146" s="38"/>
      <c r="D146" s="229" t="s">
        <v>142</v>
      </c>
      <c r="E146" s="38"/>
      <c r="F146" s="230" t="s">
        <v>164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142</v>
      </c>
      <c r="AU146" s="15" t="s">
        <v>87</v>
      </c>
    </row>
    <row r="147" s="2" customFormat="1" ht="16.5" customHeight="1">
      <c r="A147" s="36"/>
      <c r="B147" s="37"/>
      <c r="C147" s="234" t="s">
        <v>165</v>
      </c>
      <c r="D147" s="234" t="s">
        <v>166</v>
      </c>
      <c r="E147" s="235" t="s">
        <v>167</v>
      </c>
      <c r="F147" s="236" t="s">
        <v>168</v>
      </c>
      <c r="G147" s="237" t="s">
        <v>169</v>
      </c>
      <c r="H147" s="238">
        <v>174.43700000000001</v>
      </c>
      <c r="I147" s="239"/>
      <c r="J147" s="240">
        <f>ROUND(I147*H147,2)</f>
        <v>0</v>
      </c>
      <c r="K147" s="236" t="s">
        <v>170</v>
      </c>
      <c r="L147" s="241"/>
      <c r="M147" s="242" t="s">
        <v>1</v>
      </c>
      <c r="N147" s="243" t="s">
        <v>42</v>
      </c>
      <c r="O147" s="89"/>
      <c r="P147" s="225">
        <f>O147*H147</f>
        <v>0</v>
      </c>
      <c r="Q147" s="225">
        <v>1</v>
      </c>
      <c r="R147" s="225">
        <f>Q147*H147</f>
        <v>174.43700000000001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171</v>
      </c>
      <c r="AT147" s="227" t="s">
        <v>166</v>
      </c>
      <c r="AU147" s="227" t="s">
        <v>87</v>
      </c>
      <c r="AY147" s="15" t="s">
        <v>133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140</v>
      </c>
      <c r="BM147" s="227" t="s">
        <v>172</v>
      </c>
    </row>
    <row r="148" s="2" customFormat="1">
      <c r="A148" s="36"/>
      <c r="B148" s="37"/>
      <c r="C148" s="38"/>
      <c r="D148" s="229" t="s">
        <v>142</v>
      </c>
      <c r="E148" s="38"/>
      <c r="F148" s="230" t="s">
        <v>168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142</v>
      </c>
      <c r="AU148" s="15" t="s">
        <v>87</v>
      </c>
    </row>
    <row r="149" s="12" customFormat="1" ht="22.8" customHeight="1">
      <c r="A149" s="12"/>
      <c r="B149" s="200"/>
      <c r="C149" s="201"/>
      <c r="D149" s="202" t="s">
        <v>76</v>
      </c>
      <c r="E149" s="214" t="s">
        <v>87</v>
      </c>
      <c r="F149" s="214" t="s">
        <v>173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SUM(P150:P161)</f>
        <v>0</v>
      </c>
      <c r="Q149" s="208"/>
      <c r="R149" s="209">
        <f>SUM(R150:R161)</f>
        <v>3.1437135</v>
      </c>
      <c r="S149" s="208"/>
      <c r="T149" s="210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85</v>
      </c>
      <c r="AT149" s="212" t="s">
        <v>76</v>
      </c>
      <c r="AU149" s="212" t="s">
        <v>85</v>
      </c>
      <c r="AY149" s="211" t="s">
        <v>133</v>
      </c>
      <c r="BK149" s="213">
        <f>SUM(BK150:BK161)</f>
        <v>0</v>
      </c>
    </row>
    <row r="150" s="2" customFormat="1" ht="24.15" customHeight="1">
      <c r="A150" s="36"/>
      <c r="B150" s="37"/>
      <c r="C150" s="216" t="s">
        <v>174</v>
      </c>
      <c r="D150" s="216" t="s">
        <v>135</v>
      </c>
      <c r="E150" s="217" t="s">
        <v>175</v>
      </c>
      <c r="F150" s="218" t="s">
        <v>176</v>
      </c>
      <c r="G150" s="219" t="s">
        <v>157</v>
      </c>
      <c r="H150" s="220">
        <v>37.399999999999999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42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140</v>
      </c>
      <c r="AT150" s="227" t="s">
        <v>135</v>
      </c>
      <c r="AU150" s="227" t="s">
        <v>87</v>
      </c>
      <c r="AY150" s="15" t="s">
        <v>133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140</v>
      </c>
      <c r="BM150" s="227" t="s">
        <v>177</v>
      </c>
    </row>
    <row r="151" s="2" customFormat="1">
      <c r="A151" s="36"/>
      <c r="B151" s="37"/>
      <c r="C151" s="38"/>
      <c r="D151" s="229" t="s">
        <v>142</v>
      </c>
      <c r="E151" s="38"/>
      <c r="F151" s="230" t="s">
        <v>176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142</v>
      </c>
      <c r="AU151" s="15" t="s">
        <v>87</v>
      </c>
    </row>
    <row r="152" s="2" customFormat="1" ht="24.15" customHeight="1">
      <c r="A152" s="36"/>
      <c r="B152" s="37"/>
      <c r="C152" s="216" t="s">
        <v>171</v>
      </c>
      <c r="D152" s="216" t="s">
        <v>135</v>
      </c>
      <c r="E152" s="217" t="s">
        <v>178</v>
      </c>
      <c r="F152" s="218" t="s">
        <v>179</v>
      </c>
      <c r="G152" s="219" t="s">
        <v>151</v>
      </c>
      <c r="H152" s="220">
        <v>1.8600000000000001</v>
      </c>
      <c r="I152" s="221"/>
      <c r="J152" s="222">
        <f>ROUND(I152*H152,2)</f>
        <v>0</v>
      </c>
      <c r="K152" s="218" t="s">
        <v>139</v>
      </c>
      <c r="L152" s="42"/>
      <c r="M152" s="223" t="s">
        <v>1</v>
      </c>
      <c r="N152" s="224" t="s">
        <v>42</v>
      </c>
      <c r="O152" s="89"/>
      <c r="P152" s="225">
        <f>O152*H152</f>
        <v>0</v>
      </c>
      <c r="Q152" s="225">
        <v>1.6299999999999999</v>
      </c>
      <c r="R152" s="225">
        <f>Q152*H152</f>
        <v>3.0318000000000001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140</v>
      </c>
      <c r="AT152" s="227" t="s">
        <v>135</v>
      </c>
      <c r="AU152" s="227" t="s">
        <v>87</v>
      </c>
      <c r="AY152" s="15" t="s">
        <v>133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140</v>
      </c>
      <c r="BM152" s="227" t="s">
        <v>180</v>
      </c>
    </row>
    <row r="153" s="2" customFormat="1">
      <c r="A153" s="36"/>
      <c r="B153" s="37"/>
      <c r="C153" s="38"/>
      <c r="D153" s="229" t="s">
        <v>142</v>
      </c>
      <c r="E153" s="38"/>
      <c r="F153" s="230" t="s">
        <v>181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142</v>
      </c>
      <c r="AU153" s="15" t="s">
        <v>87</v>
      </c>
    </row>
    <row r="154" s="2" customFormat="1" ht="33" customHeight="1">
      <c r="A154" s="36"/>
      <c r="B154" s="37"/>
      <c r="C154" s="216" t="s">
        <v>182</v>
      </c>
      <c r="D154" s="216" t="s">
        <v>135</v>
      </c>
      <c r="E154" s="217" t="s">
        <v>183</v>
      </c>
      <c r="F154" s="218" t="s">
        <v>184</v>
      </c>
      <c r="G154" s="219" t="s">
        <v>157</v>
      </c>
      <c r="H154" s="220">
        <v>15.5</v>
      </c>
      <c r="I154" s="221"/>
      <c r="J154" s="222">
        <f>ROUND(I154*H154,2)</f>
        <v>0</v>
      </c>
      <c r="K154" s="218" t="s">
        <v>139</v>
      </c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0.00048999999999999998</v>
      </c>
      <c r="R154" s="225">
        <f>Q154*H154</f>
        <v>0.0075949999999999993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140</v>
      </c>
      <c r="AT154" s="227" t="s">
        <v>135</v>
      </c>
      <c r="AU154" s="227" t="s">
        <v>87</v>
      </c>
      <c r="AY154" s="15" t="s">
        <v>133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140</v>
      </c>
      <c r="BM154" s="227" t="s">
        <v>185</v>
      </c>
    </row>
    <row r="155" s="2" customFormat="1">
      <c r="A155" s="36"/>
      <c r="B155" s="37"/>
      <c r="C155" s="38"/>
      <c r="D155" s="229" t="s">
        <v>142</v>
      </c>
      <c r="E155" s="38"/>
      <c r="F155" s="230" t="s">
        <v>186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142</v>
      </c>
      <c r="AU155" s="15" t="s">
        <v>87</v>
      </c>
    </row>
    <row r="156" s="2" customFormat="1" ht="24.15" customHeight="1">
      <c r="A156" s="36"/>
      <c r="B156" s="37"/>
      <c r="C156" s="216" t="s">
        <v>187</v>
      </c>
      <c r="D156" s="216" t="s">
        <v>135</v>
      </c>
      <c r="E156" s="217" t="s">
        <v>188</v>
      </c>
      <c r="F156" s="218" t="s">
        <v>189</v>
      </c>
      <c r="G156" s="219" t="s">
        <v>138</v>
      </c>
      <c r="H156" s="220">
        <v>145.90000000000001</v>
      </c>
      <c r="I156" s="221"/>
      <c r="J156" s="222">
        <f>ROUND(I156*H156,2)</f>
        <v>0</v>
      </c>
      <c r="K156" s="218" t="s">
        <v>139</v>
      </c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0.00013999999999999999</v>
      </c>
      <c r="R156" s="225">
        <f>Q156*H156</f>
        <v>0.020426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140</v>
      </c>
      <c r="AT156" s="227" t="s">
        <v>135</v>
      </c>
      <c r="AU156" s="227" t="s">
        <v>87</v>
      </c>
      <c r="AY156" s="15" t="s">
        <v>133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140</v>
      </c>
      <c r="BM156" s="227" t="s">
        <v>190</v>
      </c>
    </row>
    <row r="157" s="2" customFormat="1">
      <c r="A157" s="36"/>
      <c r="B157" s="37"/>
      <c r="C157" s="38"/>
      <c r="D157" s="229" t="s">
        <v>142</v>
      </c>
      <c r="E157" s="38"/>
      <c r="F157" s="230" t="s">
        <v>191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142</v>
      </c>
      <c r="AU157" s="15" t="s">
        <v>87</v>
      </c>
    </row>
    <row r="158" s="2" customFormat="1" ht="24.15" customHeight="1">
      <c r="A158" s="36"/>
      <c r="B158" s="37"/>
      <c r="C158" s="234" t="s">
        <v>192</v>
      </c>
      <c r="D158" s="234" t="s">
        <v>166</v>
      </c>
      <c r="E158" s="235" t="s">
        <v>193</v>
      </c>
      <c r="F158" s="236" t="s">
        <v>194</v>
      </c>
      <c r="G158" s="237" t="s">
        <v>138</v>
      </c>
      <c r="H158" s="238">
        <v>167.785</v>
      </c>
      <c r="I158" s="239"/>
      <c r="J158" s="240">
        <f>ROUND(I158*H158,2)</f>
        <v>0</v>
      </c>
      <c r="K158" s="236" t="s">
        <v>139</v>
      </c>
      <c r="L158" s="241"/>
      <c r="M158" s="242" t="s">
        <v>1</v>
      </c>
      <c r="N158" s="243" t="s">
        <v>42</v>
      </c>
      <c r="O158" s="89"/>
      <c r="P158" s="225">
        <f>O158*H158</f>
        <v>0</v>
      </c>
      <c r="Q158" s="225">
        <v>0.00050000000000000001</v>
      </c>
      <c r="R158" s="225">
        <f>Q158*H158</f>
        <v>0.083892499999999995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171</v>
      </c>
      <c r="AT158" s="227" t="s">
        <v>166</v>
      </c>
      <c r="AU158" s="227" t="s">
        <v>87</v>
      </c>
      <c r="AY158" s="15" t="s">
        <v>133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140</v>
      </c>
      <c r="BM158" s="227" t="s">
        <v>195</v>
      </c>
    </row>
    <row r="159" s="2" customFormat="1">
      <c r="A159" s="36"/>
      <c r="B159" s="37"/>
      <c r="C159" s="38"/>
      <c r="D159" s="229" t="s">
        <v>142</v>
      </c>
      <c r="E159" s="38"/>
      <c r="F159" s="230" t="s">
        <v>194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142</v>
      </c>
      <c r="AU159" s="15" t="s">
        <v>87</v>
      </c>
    </row>
    <row r="160" s="2" customFormat="1">
      <c r="A160" s="36"/>
      <c r="B160" s="37"/>
      <c r="C160" s="38"/>
      <c r="D160" s="229" t="s">
        <v>196</v>
      </c>
      <c r="E160" s="38"/>
      <c r="F160" s="244" t="s">
        <v>197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196</v>
      </c>
      <c r="AU160" s="15" t="s">
        <v>87</v>
      </c>
    </row>
    <row r="161" s="13" customFormat="1">
      <c r="A161" s="13"/>
      <c r="B161" s="245"/>
      <c r="C161" s="246"/>
      <c r="D161" s="229" t="s">
        <v>198</v>
      </c>
      <c r="E161" s="246"/>
      <c r="F161" s="247" t="s">
        <v>199</v>
      </c>
      <c r="G161" s="246"/>
      <c r="H161" s="248">
        <v>167.785</v>
      </c>
      <c r="I161" s="249"/>
      <c r="J161" s="246"/>
      <c r="K161" s="246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198</v>
      </c>
      <c r="AU161" s="254" t="s">
        <v>87</v>
      </c>
      <c r="AV161" s="13" t="s">
        <v>87</v>
      </c>
      <c r="AW161" s="13" t="s">
        <v>4</v>
      </c>
      <c r="AX161" s="13" t="s">
        <v>85</v>
      </c>
      <c r="AY161" s="254" t="s">
        <v>133</v>
      </c>
    </row>
    <row r="162" s="12" customFormat="1" ht="22.8" customHeight="1">
      <c r="A162" s="12"/>
      <c r="B162" s="200"/>
      <c r="C162" s="201"/>
      <c r="D162" s="202" t="s">
        <v>76</v>
      </c>
      <c r="E162" s="214" t="s">
        <v>140</v>
      </c>
      <c r="F162" s="214" t="s">
        <v>200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SUM(P163:P176)</f>
        <v>0</v>
      </c>
      <c r="Q162" s="208"/>
      <c r="R162" s="209">
        <f>SUM(R163:R176)</f>
        <v>140.88521399999999</v>
      </c>
      <c r="S162" s="208"/>
      <c r="T162" s="210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85</v>
      </c>
      <c r="AT162" s="212" t="s">
        <v>76</v>
      </c>
      <c r="AU162" s="212" t="s">
        <v>85</v>
      </c>
      <c r="AY162" s="211" t="s">
        <v>133</v>
      </c>
      <c r="BK162" s="213">
        <f>SUM(BK163:BK176)</f>
        <v>0</v>
      </c>
    </row>
    <row r="163" s="2" customFormat="1" ht="24.15" customHeight="1">
      <c r="A163" s="36"/>
      <c r="B163" s="37"/>
      <c r="C163" s="216" t="s">
        <v>201</v>
      </c>
      <c r="D163" s="216" t="s">
        <v>135</v>
      </c>
      <c r="E163" s="217" t="s">
        <v>202</v>
      </c>
      <c r="F163" s="218" t="s">
        <v>203</v>
      </c>
      <c r="G163" s="219" t="s">
        <v>169</v>
      </c>
      <c r="H163" s="220">
        <v>3.2999999999999998</v>
      </c>
      <c r="I163" s="221"/>
      <c r="J163" s="222">
        <f>ROUND(I163*H163,2)</f>
        <v>0</v>
      </c>
      <c r="K163" s="218" t="s">
        <v>139</v>
      </c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1.0597399999999999</v>
      </c>
      <c r="R163" s="225">
        <f>Q163*H163</f>
        <v>3.4971419999999993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140</v>
      </c>
      <c r="AT163" s="227" t="s">
        <v>135</v>
      </c>
      <c r="AU163" s="227" t="s">
        <v>87</v>
      </c>
      <c r="AY163" s="15" t="s">
        <v>133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140</v>
      </c>
      <c r="BM163" s="227" t="s">
        <v>204</v>
      </c>
    </row>
    <row r="164" s="2" customFormat="1">
      <c r="A164" s="36"/>
      <c r="B164" s="37"/>
      <c r="C164" s="38"/>
      <c r="D164" s="229" t="s">
        <v>142</v>
      </c>
      <c r="E164" s="38"/>
      <c r="F164" s="230" t="s">
        <v>205</v>
      </c>
      <c r="G164" s="38"/>
      <c r="H164" s="38"/>
      <c r="I164" s="231"/>
      <c r="J164" s="38"/>
      <c r="K164" s="38"/>
      <c r="L164" s="42"/>
      <c r="M164" s="232"/>
      <c r="N164" s="233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142</v>
      </c>
      <c r="AU164" s="15" t="s">
        <v>87</v>
      </c>
    </row>
    <row r="165" s="2" customFormat="1" ht="24.15" customHeight="1">
      <c r="A165" s="36"/>
      <c r="B165" s="37"/>
      <c r="C165" s="216" t="s">
        <v>206</v>
      </c>
      <c r="D165" s="216" t="s">
        <v>135</v>
      </c>
      <c r="E165" s="217" t="s">
        <v>207</v>
      </c>
      <c r="F165" s="218" t="s">
        <v>208</v>
      </c>
      <c r="G165" s="219" t="s">
        <v>151</v>
      </c>
      <c r="H165" s="220">
        <v>21.23</v>
      </c>
      <c r="I165" s="221"/>
      <c r="J165" s="222">
        <f>ROUND(I165*H165,2)</f>
        <v>0</v>
      </c>
      <c r="K165" s="218" t="s">
        <v>139</v>
      </c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2.5027599999999999</v>
      </c>
      <c r="R165" s="225">
        <f>Q165*H165</f>
        <v>53.133594799999997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140</v>
      </c>
      <c r="AT165" s="227" t="s">
        <v>135</v>
      </c>
      <c r="AU165" s="227" t="s">
        <v>87</v>
      </c>
      <c r="AY165" s="15" t="s">
        <v>133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140</v>
      </c>
      <c r="BM165" s="227" t="s">
        <v>209</v>
      </c>
    </row>
    <row r="166" s="2" customFormat="1">
      <c r="A166" s="36"/>
      <c r="B166" s="37"/>
      <c r="C166" s="38"/>
      <c r="D166" s="229" t="s">
        <v>142</v>
      </c>
      <c r="E166" s="38"/>
      <c r="F166" s="230" t="s">
        <v>210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142</v>
      </c>
      <c r="AU166" s="15" t="s">
        <v>87</v>
      </c>
    </row>
    <row r="167" s="2" customFormat="1" ht="24.15" customHeight="1">
      <c r="A167" s="36"/>
      <c r="B167" s="37"/>
      <c r="C167" s="216" t="s">
        <v>211</v>
      </c>
      <c r="D167" s="216" t="s">
        <v>135</v>
      </c>
      <c r="E167" s="217" t="s">
        <v>212</v>
      </c>
      <c r="F167" s="218" t="s">
        <v>213</v>
      </c>
      <c r="G167" s="219" t="s">
        <v>138</v>
      </c>
      <c r="H167" s="220">
        <v>137.22999999999999</v>
      </c>
      <c r="I167" s="221"/>
      <c r="J167" s="222">
        <f>ROUND(I167*H167,2)</f>
        <v>0</v>
      </c>
      <c r="K167" s="218" t="s">
        <v>139</v>
      </c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0.24532999999999999</v>
      </c>
      <c r="R167" s="225">
        <f>Q167*H167</f>
        <v>33.666635899999996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140</v>
      </c>
      <c r="AT167" s="227" t="s">
        <v>135</v>
      </c>
      <c r="AU167" s="227" t="s">
        <v>87</v>
      </c>
      <c r="AY167" s="15" t="s">
        <v>133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140</v>
      </c>
      <c r="BM167" s="227" t="s">
        <v>214</v>
      </c>
    </row>
    <row r="168" s="2" customFormat="1">
      <c r="A168" s="36"/>
      <c r="B168" s="37"/>
      <c r="C168" s="38"/>
      <c r="D168" s="229" t="s">
        <v>142</v>
      </c>
      <c r="E168" s="38"/>
      <c r="F168" s="230" t="s">
        <v>215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142</v>
      </c>
      <c r="AU168" s="15" t="s">
        <v>87</v>
      </c>
    </row>
    <row r="169" s="2" customFormat="1" ht="24.15" customHeight="1">
      <c r="A169" s="36"/>
      <c r="B169" s="37"/>
      <c r="C169" s="216" t="s">
        <v>8</v>
      </c>
      <c r="D169" s="216" t="s">
        <v>135</v>
      </c>
      <c r="E169" s="217" t="s">
        <v>216</v>
      </c>
      <c r="F169" s="218" t="s">
        <v>217</v>
      </c>
      <c r="G169" s="219" t="s">
        <v>138</v>
      </c>
      <c r="H169" s="220">
        <v>124.39</v>
      </c>
      <c r="I169" s="221"/>
      <c r="J169" s="222">
        <f>ROUND(I169*H169,2)</f>
        <v>0</v>
      </c>
      <c r="K169" s="218" t="s">
        <v>139</v>
      </c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0.24787000000000001</v>
      </c>
      <c r="R169" s="225">
        <f>Q169*H169</f>
        <v>30.8325493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140</v>
      </c>
      <c r="AT169" s="227" t="s">
        <v>135</v>
      </c>
      <c r="AU169" s="227" t="s">
        <v>87</v>
      </c>
      <c r="AY169" s="15" t="s">
        <v>133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140</v>
      </c>
      <c r="BM169" s="227" t="s">
        <v>218</v>
      </c>
    </row>
    <row r="170" s="2" customFormat="1">
      <c r="A170" s="36"/>
      <c r="B170" s="37"/>
      <c r="C170" s="38"/>
      <c r="D170" s="229" t="s">
        <v>142</v>
      </c>
      <c r="E170" s="38"/>
      <c r="F170" s="230" t="s">
        <v>219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142</v>
      </c>
      <c r="AU170" s="15" t="s">
        <v>87</v>
      </c>
    </row>
    <row r="171" s="2" customFormat="1" ht="21.75" customHeight="1">
      <c r="A171" s="36"/>
      <c r="B171" s="37"/>
      <c r="C171" s="216" t="s">
        <v>220</v>
      </c>
      <c r="D171" s="216" t="s">
        <v>135</v>
      </c>
      <c r="E171" s="217" t="s">
        <v>221</v>
      </c>
      <c r="F171" s="218" t="s">
        <v>222</v>
      </c>
      <c r="G171" s="219" t="s">
        <v>223</v>
      </c>
      <c r="H171" s="220">
        <v>1</v>
      </c>
      <c r="I171" s="221"/>
      <c r="J171" s="222">
        <f>ROUND(I171*H171,2)</f>
        <v>0</v>
      </c>
      <c r="K171" s="218" t="s">
        <v>139</v>
      </c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0.22394</v>
      </c>
      <c r="R171" s="225">
        <f>Q171*H171</f>
        <v>0.22394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140</v>
      </c>
      <c r="AT171" s="227" t="s">
        <v>135</v>
      </c>
      <c r="AU171" s="227" t="s">
        <v>87</v>
      </c>
      <c r="AY171" s="15" t="s">
        <v>133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140</v>
      </c>
      <c r="BM171" s="227" t="s">
        <v>224</v>
      </c>
    </row>
    <row r="172" s="2" customFormat="1">
      <c r="A172" s="36"/>
      <c r="B172" s="37"/>
      <c r="C172" s="38"/>
      <c r="D172" s="229" t="s">
        <v>142</v>
      </c>
      <c r="E172" s="38"/>
      <c r="F172" s="230" t="s">
        <v>225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142</v>
      </c>
      <c r="AU172" s="15" t="s">
        <v>87</v>
      </c>
    </row>
    <row r="173" s="2" customFormat="1" ht="24.15" customHeight="1">
      <c r="A173" s="36"/>
      <c r="B173" s="37"/>
      <c r="C173" s="234" t="s">
        <v>226</v>
      </c>
      <c r="D173" s="234" t="s">
        <v>166</v>
      </c>
      <c r="E173" s="235" t="s">
        <v>227</v>
      </c>
      <c r="F173" s="236" t="s">
        <v>228</v>
      </c>
      <c r="G173" s="237" t="s">
        <v>223</v>
      </c>
      <c r="H173" s="238">
        <v>1</v>
      </c>
      <c r="I173" s="239"/>
      <c r="J173" s="240">
        <f>ROUND(I173*H173,2)</f>
        <v>0</v>
      </c>
      <c r="K173" s="236" t="s">
        <v>139</v>
      </c>
      <c r="L173" s="241"/>
      <c r="M173" s="242" t="s">
        <v>1</v>
      </c>
      <c r="N173" s="243" t="s">
        <v>42</v>
      </c>
      <c r="O173" s="89"/>
      <c r="P173" s="225">
        <f>O173*H173</f>
        <v>0</v>
      </c>
      <c r="Q173" s="225">
        <v>0.027</v>
      </c>
      <c r="R173" s="225">
        <f>Q173*H173</f>
        <v>0.027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171</v>
      </c>
      <c r="AT173" s="227" t="s">
        <v>166</v>
      </c>
      <c r="AU173" s="227" t="s">
        <v>87</v>
      </c>
      <c r="AY173" s="15" t="s">
        <v>133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140</v>
      </c>
      <c r="BM173" s="227" t="s">
        <v>229</v>
      </c>
    </row>
    <row r="174" s="2" customFormat="1">
      <c r="A174" s="36"/>
      <c r="B174" s="37"/>
      <c r="C174" s="38"/>
      <c r="D174" s="229" t="s">
        <v>142</v>
      </c>
      <c r="E174" s="38"/>
      <c r="F174" s="230" t="s">
        <v>228</v>
      </c>
      <c r="G174" s="38"/>
      <c r="H174" s="38"/>
      <c r="I174" s="231"/>
      <c r="J174" s="38"/>
      <c r="K174" s="38"/>
      <c r="L174" s="42"/>
      <c r="M174" s="232"/>
      <c r="N174" s="233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142</v>
      </c>
      <c r="AU174" s="15" t="s">
        <v>87</v>
      </c>
    </row>
    <row r="175" s="2" customFormat="1" ht="24.15" customHeight="1">
      <c r="A175" s="36"/>
      <c r="B175" s="37"/>
      <c r="C175" s="216" t="s">
        <v>230</v>
      </c>
      <c r="D175" s="216" t="s">
        <v>135</v>
      </c>
      <c r="E175" s="217" t="s">
        <v>231</v>
      </c>
      <c r="F175" s="218" t="s">
        <v>232</v>
      </c>
      <c r="G175" s="219" t="s">
        <v>138</v>
      </c>
      <c r="H175" s="220">
        <v>124.39</v>
      </c>
      <c r="I175" s="221"/>
      <c r="J175" s="222">
        <f>ROUND(I175*H175,2)</f>
        <v>0</v>
      </c>
      <c r="K175" s="218" t="s">
        <v>139</v>
      </c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0.1568</v>
      </c>
      <c r="R175" s="225">
        <f>Q175*H175</f>
        <v>19.504352000000001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140</v>
      </c>
      <c r="AT175" s="227" t="s">
        <v>135</v>
      </c>
      <c r="AU175" s="227" t="s">
        <v>87</v>
      </c>
      <c r="AY175" s="15" t="s">
        <v>133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140</v>
      </c>
      <c r="BM175" s="227" t="s">
        <v>233</v>
      </c>
    </row>
    <row r="176" s="2" customFormat="1">
      <c r="A176" s="36"/>
      <c r="B176" s="37"/>
      <c r="C176" s="38"/>
      <c r="D176" s="229" t="s">
        <v>142</v>
      </c>
      <c r="E176" s="38"/>
      <c r="F176" s="230" t="s">
        <v>234</v>
      </c>
      <c r="G176" s="38"/>
      <c r="H176" s="38"/>
      <c r="I176" s="231"/>
      <c r="J176" s="38"/>
      <c r="K176" s="38"/>
      <c r="L176" s="42"/>
      <c r="M176" s="232"/>
      <c r="N176" s="233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142</v>
      </c>
      <c r="AU176" s="15" t="s">
        <v>87</v>
      </c>
    </row>
    <row r="177" s="12" customFormat="1" ht="22.8" customHeight="1">
      <c r="A177" s="12"/>
      <c r="B177" s="200"/>
      <c r="C177" s="201"/>
      <c r="D177" s="202" t="s">
        <v>76</v>
      </c>
      <c r="E177" s="214" t="s">
        <v>160</v>
      </c>
      <c r="F177" s="214" t="s">
        <v>235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SUM(P178:P191)</f>
        <v>0</v>
      </c>
      <c r="Q177" s="208"/>
      <c r="R177" s="209">
        <f>SUM(R178:R191)</f>
        <v>183.44316000000001</v>
      </c>
      <c r="S177" s="208"/>
      <c r="T177" s="210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85</v>
      </c>
      <c r="AT177" s="212" t="s">
        <v>76</v>
      </c>
      <c r="AU177" s="212" t="s">
        <v>85</v>
      </c>
      <c r="AY177" s="211" t="s">
        <v>133</v>
      </c>
      <c r="BK177" s="213">
        <f>SUM(BK178:BK191)</f>
        <v>0</v>
      </c>
    </row>
    <row r="178" s="2" customFormat="1" ht="16.5" customHeight="1">
      <c r="A178" s="36"/>
      <c r="B178" s="37"/>
      <c r="C178" s="216" t="s">
        <v>236</v>
      </c>
      <c r="D178" s="216" t="s">
        <v>135</v>
      </c>
      <c r="E178" s="217" t="s">
        <v>237</v>
      </c>
      <c r="F178" s="218" t="s">
        <v>238</v>
      </c>
      <c r="G178" s="219" t="s">
        <v>138</v>
      </c>
      <c r="H178" s="220">
        <v>184.31200000000001</v>
      </c>
      <c r="I178" s="221"/>
      <c r="J178" s="222">
        <f>ROUND(I178*H178,2)</f>
        <v>0</v>
      </c>
      <c r="K178" s="218" t="s">
        <v>139</v>
      </c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0.34499999999999997</v>
      </c>
      <c r="R178" s="225">
        <f>Q178*H178</f>
        <v>63.58764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140</v>
      </c>
      <c r="AT178" s="227" t="s">
        <v>135</v>
      </c>
      <c r="AU178" s="227" t="s">
        <v>87</v>
      </c>
      <c r="AY178" s="15" t="s">
        <v>133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140</v>
      </c>
      <c r="BM178" s="227" t="s">
        <v>239</v>
      </c>
    </row>
    <row r="179" s="2" customFormat="1">
      <c r="A179" s="36"/>
      <c r="B179" s="37"/>
      <c r="C179" s="38"/>
      <c r="D179" s="229" t="s">
        <v>142</v>
      </c>
      <c r="E179" s="38"/>
      <c r="F179" s="230" t="s">
        <v>240</v>
      </c>
      <c r="G179" s="38"/>
      <c r="H179" s="38"/>
      <c r="I179" s="231"/>
      <c r="J179" s="38"/>
      <c r="K179" s="38"/>
      <c r="L179" s="42"/>
      <c r="M179" s="232"/>
      <c r="N179" s="233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142</v>
      </c>
      <c r="AU179" s="15" t="s">
        <v>87</v>
      </c>
    </row>
    <row r="180" s="2" customFormat="1" ht="24.15" customHeight="1">
      <c r="A180" s="36"/>
      <c r="B180" s="37"/>
      <c r="C180" s="216" t="s">
        <v>241</v>
      </c>
      <c r="D180" s="216" t="s">
        <v>135</v>
      </c>
      <c r="E180" s="217" t="s">
        <v>242</v>
      </c>
      <c r="F180" s="218" t="s">
        <v>243</v>
      </c>
      <c r="G180" s="219" t="s">
        <v>138</v>
      </c>
      <c r="H180" s="220">
        <v>184.36000000000001</v>
      </c>
      <c r="I180" s="221"/>
      <c r="J180" s="222">
        <f>ROUND(I180*H180,2)</f>
        <v>0</v>
      </c>
      <c r="K180" s="218" t="s">
        <v>139</v>
      </c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0.37190000000000001</v>
      </c>
      <c r="R180" s="225">
        <f>Q180*H180</f>
        <v>68.563484000000003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140</v>
      </c>
      <c r="AT180" s="227" t="s">
        <v>135</v>
      </c>
      <c r="AU180" s="227" t="s">
        <v>87</v>
      </c>
      <c r="AY180" s="15" t="s">
        <v>133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85</v>
      </c>
      <c r="BK180" s="228">
        <f>ROUND(I180*H180,2)</f>
        <v>0</v>
      </c>
      <c r="BL180" s="15" t="s">
        <v>140</v>
      </c>
      <c r="BM180" s="227" t="s">
        <v>244</v>
      </c>
    </row>
    <row r="181" s="2" customFormat="1">
      <c r="A181" s="36"/>
      <c r="B181" s="37"/>
      <c r="C181" s="38"/>
      <c r="D181" s="229" t="s">
        <v>142</v>
      </c>
      <c r="E181" s="38"/>
      <c r="F181" s="230" t="s">
        <v>245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142</v>
      </c>
      <c r="AU181" s="15" t="s">
        <v>87</v>
      </c>
    </row>
    <row r="182" s="2" customFormat="1" ht="24.15" customHeight="1">
      <c r="A182" s="36"/>
      <c r="B182" s="37"/>
      <c r="C182" s="216" t="s">
        <v>7</v>
      </c>
      <c r="D182" s="216" t="s">
        <v>135</v>
      </c>
      <c r="E182" s="217" t="s">
        <v>246</v>
      </c>
      <c r="F182" s="218" t="s">
        <v>247</v>
      </c>
      <c r="G182" s="219" t="s">
        <v>138</v>
      </c>
      <c r="H182" s="220">
        <v>116.5</v>
      </c>
      <c r="I182" s="221"/>
      <c r="J182" s="222">
        <f>ROUND(I182*H182,2)</f>
        <v>0</v>
      </c>
      <c r="K182" s="218" t="s">
        <v>139</v>
      </c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0.1837</v>
      </c>
      <c r="R182" s="225">
        <f>Q182*H182</f>
        <v>21.401050000000001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140</v>
      </c>
      <c r="AT182" s="227" t="s">
        <v>135</v>
      </c>
      <c r="AU182" s="227" t="s">
        <v>87</v>
      </c>
      <c r="AY182" s="15" t="s">
        <v>133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140</v>
      </c>
      <c r="BM182" s="227" t="s">
        <v>248</v>
      </c>
    </row>
    <row r="183" s="2" customFormat="1">
      <c r="A183" s="36"/>
      <c r="B183" s="37"/>
      <c r="C183" s="38"/>
      <c r="D183" s="229" t="s">
        <v>142</v>
      </c>
      <c r="E183" s="38"/>
      <c r="F183" s="230" t="s">
        <v>249</v>
      </c>
      <c r="G183" s="38"/>
      <c r="H183" s="38"/>
      <c r="I183" s="231"/>
      <c r="J183" s="38"/>
      <c r="K183" s="38"/>
      <c r="L183" s="42"/>
      <c r="M183" s="232"/>
      <c r="N183" s="233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142</v>
      </c>
      <c r="AU183" s="15" t="s">
        <v>87</v>
      </c>
    </row>
    <row r="184" s="2" customFormat="1" ht="16.5" customHeight="1">
      <c r="A184" s="36"/>
      <c r="B184" s="37"/>
      <c r="C184" s="234" t="s">
        <v>250</v>
      </c>
      <c r="D184" s="234" t="s">
        <v>166</v>
      </c>
      <c r="E184" s="235" t="s">
        <v>251</v>
      </c>
      <c r="F184" s="236" t="s">
        <v>252</v>
      </c>
      <c r="G184" s="237" t="s">
        <v>138</v>
      </c>
      <c r="H184" s="238">
        <v>118.83</v>
      </c>
      <c r="I184" s="239"/>
      <c r="J184" s="240">
        <f>ROUND(I184*H184,2)</f>
        <v>0</v>
      </c>
      <c r="K184" s="236" t="s">
        <v>139</v>
      </c>
      <c r="L184" s="241"/>
      <c r="M184" s="242" t="s">
        <v>1</v>
      </c>
      <c r="N184" s="243" t="s">
        <v>42</v>
      </c>
      <c r="O184" s="89"/>
      <c r="P184" s="225">
        <f>O184*H184</f>
        <v>0</v>
      </c>
      <c r="Q184" s="225">
        <v>0.222</v>
      </c>
      <c r="R184" s="225">
        <f>Q184*H184</f>
        <v>26.38026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171</v>
      </c>
      <c r="AT184" s="227" t="s">
        <v>166</v>
      </c>
      <c r="AU184" s="227" t="s">
        <v>87</v>
      </c>
      <c r="AY184" s="15" t="s">
        <v>133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140</v>
      </c>
      <c r="BM184" s="227" t="s">
        <v>253</v>
      </c>
    </row>
    <row r="185" s="2" customFormat="1">
      <c r="A185" s="36"/>
      <c r="B185" s="37"/>
      <c r="C185" s="38"/>
      <c r="D185" s="229" t="s">
        <v>142</v>
      </c>
      <c r="E185" s="38"/>
      <c r="F185" s="230" t="s">
        <v>252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142</v>
      </c>
      <c r="AU185" s="15" t="s">
        <v>87</v>
      </c>
    </row>
    <row r="186" s="2" customFormat="1">
      <c r="A186" s="36"/>
      <c r="B186" s="37"/>
      <c r="C186" s="38"/>
      <c r="D186" s="229" t="s">
        <v>196</v>
      </c>
      <c r="E186" s="38"/>
      <c r="F186" s="244" t="s">
        <v>254</v>
      </c>
      <c r="G186" s="38"/>
      <c r="H186" s="38"/>
      <c r="I186" s="231"/>
      <c r="J186" s="38"/>
      <c r="K186" s="38"/>
      <c r="L186" s="42"/>
      <c r="M186" s="232"/>
      <c r="N186" s="233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196</v>
      </c>
      <c r="AU186" s="15" t="s">
        <v>87</v>
      </c>
    </row>
    <row r="187" s="13" customFormat="1">
      <c r="A187" s="13"/>
      <c r="B187" s="245"/>
      <c r="C187" s="246"/>
      <c r="D187" s="229" t="s">
        <v>198</v>
      </c>
      <c r="E187" s="246"/>
      <c r="F187" s="247" t="s">
        <v>255</v>
      </c>
      <c r="G187" s="246"/>
      <c r="H187" s="248">
        <v>118.83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198</v>
      </c>
      <c r="AU187" s="254" t="s">
        <v>87</v>
      </c>
      <c r="AV187" s="13" t="s">
        <v>87</v>
      </c>
      <c r="AW187" s="13" t="s">
        <v>4</v>
      </c>
      <c r="AX187" s="13" t="s">
        <v>85</v>
      </c>
      <c r="AY187" s="254" t="s">
        <v>133</v>
      </c>
    </row>
    <row r="188" s="2" customFormat="1" ht="24.15" customHeight="1">
      <c r="A188" s="36"/>
      <c r="B188" s="37"/>
      <c r="C188" s="216" t="s">
        <v>256</v>
      </c>
      <c r="D188" s="216" t="s">
        <v>135</v>
      </c>
      <c r="E188" s="217" t="s">
        <v>257</v>
      </c>
      <c r="F188" s="218" t="s">
        <v>258</v>
      </c>
      <c r="G188" s="219" t="s">
        <v>138</v>
      </c>
      <c r="H188" s="220">
        <v>5.6500000000000004</v>
      </c>
      <c r="I188" s="221"/>
      <c r="J188" s="222">
        <f>ROUND(I188*H188,2)</f>
        <v>0</v>
      </c>
      <c r="K188" s="218" t="s">
        <v>139</v>
      </c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0.61404000000000003</v>
      </c>
      <c r="R188" s="225">
        <f>Q188*H188</f>
        <v>3.4693260000000006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140</v>
      </c>
      <c r="AT188" s="227" t="s">
        <v>135</v>
      </c>
      <c r="AU188" s="227" t="s">
        <v>87</v>
      </c>
      <c r="AY188" s="15" t="s">
        <v>133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140</v>
      </c>
      <c r="BM188" s="227" t="s">
        <v>259</v>
      </c>
    </row>
    <row r="189" s="2" customFormat="1">
      <c r="A189" s="36"/>
      <c r="B189" s="37"/>
      <c r="C189" s="38"/>
      <c r="D189" s="229" t="s">
        <v>142</v>
      </c>
      <c r="E189" s="38"/>
      <c r="F189" s="230" t="s">
        <v>260</v>
      </c>
      <c r="G189" s="38"/>
      <c r="H189" s="38"/>
      <c r="I189" s="231"/>
      <c r="J189" s="38"/>
      <c r="K189" s="38"/>
      <c r="L189" s="42"/>
      <c r="M189" s="232"/>
      <c r="N189" s="233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142</v>
      </c>
      <c r="AU189" s="15" t="s">
        <v>87</v>
      </c>
    </row>
    <row r="190" s="2" customFormat="1" ht="21.75" customHeight="1">
      <c r="A190" s="36"/>
      <c r="B190" s="37"/>
      <c r="C190" s="216" t="s">
        <v>261</v>
      </c>
      <c r="D190" s="216" t="s">
        <v>135</v>
      </c>
      <c r="E190" s="217" t="s">
        <v>262</v>
      </c>
      <c r="F190" s="218" t="s">
        <v>263</v>
      </c>
      <c r="G190" s="219" t="s">
        <v>157</v>
      </c>
      <c r="H190" s="220">
        <v>11.5</v>
      </c>
      <c r="I190" s="221"/>
      <c r="J190" s="222">
        <f>ROUND(I190*H190,2)</f>
        <v>0</v>
      </c>
      <c r="K190" s="218" t="s">
        <v>139</v>
      </c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0.0035999999999999999</v>
      </c>
      <c r="R190" s="225">
        <f>Q190*H190</f>
        <v>0.041399999999999999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140</v>
      </c>
      <c r="AT190" s="227" t="s">
        <v>135</v>
      </c>
      <c r="AU190" s="227" t="s">
        <v>87</v>
      </c>
      <c r="AY190" s="15" t="s">
        <v>133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85</v>
      </c>
      <c r="BK190" s="228">
        <f>ROUND(I190*H190,2)</f>
        <v>0</v>
      </c>
      <c r="BL190" s="15" t="s">
        <v>140</v>
      </c>
      <c r="BM190" s="227" t="s">
        <v>264</v>
      </c>
    </row>
    <row r="191" s="2" customFormat="1">
      <c r="A191" s="36"/>
      <c r="B191" s="37"/>
      <c r="C191" s="38"/>
      <c r="D191" s="229" t="s">
        <v>142</v>
      </c>
      <c r="E191" s="38"/>
      <c r="F191" s="230" t="s">
        <v>265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142</v>
      </c>
      <c r="AU191" s="15" t="s">
        <v>87</v>
      </c>
    </row>
    <row r="192" s="12" customFormat="1" ht="22.8" customHeight="1">
      <c r="A192" s="12"/>
      <c r="B192" s="200"/>
      <c r="C192" s="201"/>
      <c r="D192" s="202" t="s">
        <v>76</v>
      </c>
      <c r="E192" s="214" t="s">
        <v>171</v>
      </c>
      <c r="F192" s="214" t="s">
        <v>266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SUM(P193:P214)</f>
        <v>0</v>
      </c>
      <c r="Q192" s="208"/>
      <c r="R192" s="209">
        <f>SUM(R193:R214)</f>
        <v>0.72464000000000006</v>
      </c>
      <c r="S192" s="208"/>
      <c r="T192" s="210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85</v>
      </c>
      <c r="AT192" s="212" t="s">
        <v>76</v>
      </c>
      <c r="AU192" s="212" t="s">
        <v>85</v>
      </c>
      <c r="AY192" s="211" t="s">
        <v>133</v>
      </c>
      <c r="BK192" s="213">
        <f>SUM(BK193:BK214)</f>
        <v>0</v>
      </c>
    </row>
    <row r="193" s="2" customFormat="1" ht="24.15" customHeight="1">
      <c r="A193" s="36"/>
      <c r="B193" s="37"/>
      <c r="C193" s="216" t="s">
        <v>267</v>
      </c>
      <c r="D193" s="216" t="s">
        <v>135</v>
      </c>
      <c r="E193" s="217" t="s">
        <v>268</v>
      </c>
      <c r="F193" s="218" t="s">
        <v>269</v>
      </c>
      <c r="G193" s="219" t="s">
        <v>157</v>
      </c>
      <c r="H193" s="220">
        <v>2</v>
      </c>
      <c r="I193" s="221"/>
      <c r="J193" s="222">
        <f>ROUND(I193*H193,2)</f>
        <v>0</v>
      </c>
      <c r="K193" s="218" t="s">
        <v>139</v>
      </c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0.0044000000000000003</v>
      </c>
      <c r="R193" s="225">
        <f>Q193*H193</f>
        <v>0.0088000000000000005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140</v>
      </c>
      <c r="AT193" s="227" t="s">
        <v>135</v>
      </c>
      <c r="AU193" s="227" t="s">
        <v>87</v>
      </c>
      <c r="AY193" s="15" t="s">
        <v>133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140</v>
      </c>
      <c r="BM193" s="227" t="s">
        <v>270</v>
      </c>
    </row>
    <row r="194" s="2" customFormat="1">
      <c r="A194" s="36"/>
      <c r="B194" s="37"/>
      <c r="C194" s="38"/>
      <c r="D194" s="229" t="s">
        <v>142</v>
      </c>
      <c r="E194" s="38"/>
      <c r="F194" s="230" t="s">
        <v>271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142</v>
      </c>
      <c r="AU194" s="15" t="s">
        <v>87</v>
      </c>
    </row>
    <row r="195" s="2" customFormat="1" ht="16.5" customHeight="1">
      <c r="A195" s="36"/>
      <c r="B195" s="37"/>
      <c r="C195" s="234" t="s">
        <v>272</v>
      </c>
      <c r="D195" s="234" t="s">
        <v>166</v>
      </c>
      <c r="E195" s="235" t="s">
        <v>273</v>
      </c>
      <c r="F195" s="236" t="s">
        <v>274</v>
      </c>
      <c r="G195" s="237" t="s">
        <v>157</v>
      </c>
      <c r="H195" s="238">
        <v>1</v>
      </c>
      <c r="I195" s="239"/>
      <c r="J195" s="240">
        <f>ROUND(I195*H195,2)</f>
        <v>0</v>
      </c>
      <c r="K195" s="236" t="s">
        <v>139</v>
      </c>
      <c r="L195" s="241"/>
      <c r="M195" s="242" t="s">
        <v>1</v>
      </c>
      <c r="N195" s="243" t="s">
        <v>42</v>
      </c>
      <c r="O195" s="89"/>
      <c r="P195" s="225">
        <f>O195*H195</f>
        <v>0</v>
      </c>
      <c r="Q195" s="225">
        <v>0.0044200000000000003</v>
      </c>
      <c r="R195" s="225">
        <f>Q195*H195</f>
        <v>0.0044200000000000003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171</v>
      </c>
      <c r="AT195" s="227" t="s">
        <v>166</v>
      </c>
      <c r="AU195" s="227" t="s">
        <v>87</v>
      </c>
      <c r="AY195" s="15" t="s">
        <v>133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85</v>
      </c>
      <c r="BK195" s="228">
        <f>ROUND(I195*H195,2)</f>
        <v>0</v>
      </c>
      <c r="BL195" s="15" t="s">
        <v>140</v>
      </c>
      <c r="BM195" s="227" t="s">
        <v>275</v>
      </c>
    </row>
    <row r="196" s="2" customFormat="1">
      <c r="A196" s="36"/>
      <c r="B196" s="37"/>
      <c r="C196" s="38"/>
      <c r="D196" s="229" t="s">
        <v>142</v>
      </c>
      <c r="E196" s="38"/>
      <c r="F196" s="230" t="s">
        <v>274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142</v>
      </c>
      <c r="AU196" s="15" t="s">
        <v>87</v>
      </c>
    </row>
    <row r="197" s="2" customFormat="1" ht="24.15" customHeight="1">
      <c r="A197" s="36"/>
      <c r="B197" s="37"/>
      <c r="C197" s="216" t="s">
        <v>276</v>
      </c>
      <c r="D197" s="216" t="s">
        <v>135</v>
      </c>
      <c r="E197" s="217" t="s">
        <v>277</v>
      </c>
      <c r="F197" s="218" t="s">
        <v>278</v>
      </c>
      <c r="G197" s="219" t="s">
        <v>223</v>
      </c>
      <c r="H197" s="220">
        <v>1</v>
      </c>
      <c r="I197" s="221"/>
      <c r="J197" s="222">
        <f>ROUND(I197*H197,2)</f>
        <v>0</v>
      </c>
      <c r="K197" s="218" t="s">
        <v>152</v>
      </c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0.14494000000000001</v>
      </c>
      <c r="R197" s="225">
        <f>Q197*H197</f>
        <v>0.14494000000000001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140</v>
      </c>
      <c r="AT197" s="227" t="s">
        <v>135</v>
      </c>
      <c r="AU197" s="227" t="s">
        <v>87</v>
      </c>
      <c r="AY197" s="15" t="s">
        <v>133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85</v>
      </c>
      <c r="BK197" s="228">
        <f>ROUND(I197*H197,2)</f>
        <v>0</v>
      </c>
      <c r="BL197" s="15" t="s">
        <v>140</v>
      </c>
      <c r="BM197" s="227" t="s">
        <v>279</v>
      </c>
    </row>
    <row r="198" s="2" customFormat="1">
      <c r="A198" s="36"/>
      <c r="B198" s="37"/>
      <c r="C198" s="38"/>
      <c r="D198" s="229" t="s">
        <v>142</v>
      </c>
      <c r="E198" s="38"/>
      <c r="F198" s="230" t="s">
        <v>278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142</v>
      </c>
      <c r="AU198" s="15" t="s">
        <v>87</v>
      </c>
    </row>
    <row r="199" s="2" customFormat="1" ht="24.15" customHeight="1">
      <c r="A199" s="36"/>
      <c r="B199" s="37"/>
      <c r="C199" s="234" t="s">
        <v>280</v>
      </c>
      <c r="D199" s="234" t="s">
        <v>166</v>
      </c>
      <c r="E199" s="235" t="s">
        <v>281</v>
      </c>
      <c r="F199" s="236" t="s">
        <v>282</v>
      </c>
      <c r="G199" s="237" t="s">
        <v>223</v>
      </c>
      <c r="H199" s="238">
        <v>1</v>
      </c>
      <c r="I199" s="239"/>
      <c r="J199" s="240">
        <f>ROUND(I199*H199,2)</f>
        <v>0</v>
      </c>
      <c r="K199" s="236" t="s">
        <v>139</v>
      </c>
      <c r="L199" s="241"/>
      <c r="M199" s="242" t="s">
        <v>1</v>
      </c>
      <c r="N199" s="243" t="s">
        <v>42</v>
      </c>
      <c r="O199" s="89"/>
      <c r="P199" s="225">
        <f>O199*H199</f>
        <v>0</v>
      </c>
      <c r="Q199" s="225">
        <v>0.071999999999999995</v>
      </c>
      <c r="R199" s="225">
        <f>Q199*H199</f>
        <v>0.071999999999999995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171</v>
      </c>
      <c r="AT199" s="227" t="s">
        <v>166</v>
      </c>
      <c r="AU199" s="227" t="s">
        <v>87</v>
      </c>
      <c r="AY199" s="15" t="s">
        <v>133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85</v>
      </c>
      <c r="BK199" s="228">
        <f>ROUND(I199*H199,2)</f>
        <v>0</v>
      </c>
      <c r="BL199" s="15" t="s">
        <v>140</v>
      </c>
      <c r="BM199" s="227" t="s">
        <v>283</v>
      </c>
    </row>
    <row r="200" s="2" customFormat="1">
      <c r="A200" s="36"/>
      <c r="B200" s="37"/>
      <c r="C200" s="38"/>
      <c r="D200" s="229" t="s">
        <v>142</v>
      </c>
      <c r="E200" s="38"/>
      <c r="F200" s="230" t="s">
        <v>282</v>
      </c>
      <c r="G200" s="38"/>
      <c r="H200" s="38"/>
      <c r="I200" s="231"/>
      <c r="J200" s="38"/>
      <c r="K200" s="38"/>
      <c r="L200" s="42"/>
      <c r="M200" s="232"/>
      <c r="N200" s="233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142</v>
      </c>
      <c r="AU200" s="15" t="s">
        <v>87</v>
      </c>
    </row>
    <row r="201" s="2" customFormat="1" ht="21.75" customHeight="1">
      <c r="A201" s="36"/>
      <c r="B201" s="37"/>
      <c r="C201" s="234" t="s">
        <v>284</v>
      </c>
      <c r="D201" s="234" t="s">
        <v>166</v>
      </c>
      <c r="E201" s="235" t="s">
        <v>285</v>
      </c>
      <c r="F201" s="236" t="s">
        <v>286</v>
      </c>
      <c r="G201" s="237" t="s">
        <v>223</v>
      </c>
      <c r="H201" s="238">
        <v>1</v>
      </c>
      <c r="I201" s="239"/>
      <c r="J201" s="240">
        <f>ROUND(I201*H201,2)</f>
        <v>0</v>
      </c>
      <c r="K201" s="236" t="s">
        <v>139</v>
      </c>
      <c r="L201" s="241"/>
      <c r="M201" s="242" t="s">
        <v>1</v>
      </c>
      <c r="N201" s="243" t="s">
        <v>42</v>
      </c>
      <c r="O201" s="89"/>
      <c r="P201" s="225">
        <f>O201*H201</f>
        <v>0</v>
      </c>
      <c r="Q201" s="225">
        <v>0.111</v>
      </c>
      <c r="R201" s="225">
        <f>Q201*H201</f>
        <v>0.111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171</v>
      </c>
      <c r="AT201" s="227" t="s">
        <v>166</v>
      </c>
      <c r="AU201" s="227" t="s">
        <v>87</v>
      </c>
      <c r="AY201" s="15" t="s">
        <v>133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85</v>
      </c>
      <c r="BK201" s="228">
        <f>ROUND(I201*H201,2)</f>
        <v>0</v>
      </c>
      <c r="BL201" s="15" t="s">
        <v>140</v>
      </c>
      <c r="BM201" s="227" t="s">
        <v>287</v>
      </c>
    </row>
    <row r="202" s="2" customFormat="1">
      <c r="A202" s="36"/>
      <c r="B202" s="37"/>
      <c r="C202" s="38"/>
      <c r="D202" s="229" t="s">
        <v>142</v>
      </c>
      <c r="E202" s="38"/>
      <c r="F202" s="230" t="s">
        <v>286</v>
      </c>
      <c r="G202" s="38"/>
      <c r="H202" s="38"/>
      <c r="I202" s="231"/>
      <c r="J202" s="38"/>
      <c r="K202" s="38"/>
      <c r="L202" s="42"/>
      <c r="M202" s="232"/>
      <c r="N202" s="233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142</v>
      </c>
      <c r="AU202" s="15" t="s">
        <v>87</v>
      </c>
    </row>
    <row r="203" s="2" customFormat="1" ht="24.15" customHeight="1">
      <c r="A203" s="36"/>
      <c r="B203" s="37"/>
      <c r="C203" s="234" t="s">
        <v>288</v>
      </c>
      <c r="D203" s="234" t="s">
        <v>166</v>
      </c>
      <c r="E203" s="235" t="s">
        <v>289</v>
      </c>
      <c r="F203" s="236" t="s">
        <v>290</v>
      </c>
      <c r="G203" s="237" t="s">
        <v>223</v>
      </c>
      <c r="H203" s="238">
        <v>1</v>
      </c>
      <c r="I203" s="239"/>
      <c r="J203" s="240">
        <f>ROUND(I203*H203,2)</f>
        <v>0</v>
      </c>
      <c r="K203" s="236" t="s">
        <v>1</v>
      </c>
      <c r="L203" s="241"/>
      <c r="M203" s="242" t="s">
        <v>1</v>
      </c>
      <c r="N203" s="243" t="s">
        <v>42</v>
      </c>
      <c r="O203" s="89"/>
      <c r="P203" s="225">
        <f>O203*H203</f>
        <v>0</v>
      </c>
      <c r="Q203" s="225">
        <v>0.111</v>
      </c>
      <c r="R203" s="225">
        <f>Q203*H203</f>
        <v>0.111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171</v>
      </c>
      <c r="AT203" s="227" t="s">
        <v>166</v>
      </c>
      <c r="AU203" s="227" t="s">
        <v>87</v>
      </c>
      <c r="AY203" s="15" t="s">
        <v>133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85</v>
      </c>
      <c r="BK203" s="228">
        <f>ROUND(I203*H203,2)</f>
        <v>0</v>
      </c>
      <c r="BL203" s="15" t="s">
        <v>140</v>
      </c>
      <c r="BM203" s="227" t="s">
        <v>291</v>
      </c>
    </row>
    <row r="204" s="2" customFormat="1">
      <c r="A204" s="36"/>
      <c r="B204" s="37"/>
      <c r="C204" s="38"/>
      <c r="D204" s="229" t="s">
        <v>142</v>
      </c>
      <c r="E204" s="38"/>
      <c r="F204" s="230" t="s">
        <v>292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142</v>
      </c>
      <c r="AU204" s="15" t="s">
        <v>87</v>
      </c>
    </row>
    <row r="205" s="2" customFormat="1" ht="24.15" customHeight="1">
      <c r="A205" s="36"/>
      <c r="B205" s="37"/>
      <c r="C205" s="234" t="s">
        <v>293</v>
      </c>
      <c r="D205" s="234" t="s">
        <v>166</v>
      </c>
      <c r="E205" s="235" t="s">
        <v>294</v>
      </c>
      <c r="F205" s="236" t="s">
        <v>295</v>
      </c>
      <c r="G205" s="237" t="s">
        <v>223</v>
      </c>
      <c r="H205" s="238">
        <v>1</v>
      </c>
      <c r="I205" s="239"/>
      <c r="J205" s="240">
        <f>ROUND(I205*H205,2)</f>
        <v>0</v>
      </c>
      <c r="K205" s="236" t="s">
        <v>139</v>
      </c>
      <c r="L205" s="241"/>
      <c r="M205" s="242" t="s">
        <v>1</v>
      </c>
      <c r="N205" s="243" t="s">
        <v>42</v>
      </c>
      <c r="O205" s="89"/>
      <c r="P205" s="225">
        <f>O205*H205</f>
        <v>0</v>
      </c>
      <c r="Q205" s="225">
        <v>0.057000000000000002</v>
      </c>
      <c r="R205" s="225">
        <f>Q205*H205</f>
        <v>0.057000000000000002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171</v>
      </c>
      <c r="AT205" s="227" t="s">
        <v>166</v>
      </c>
      <c r="AU205" s="227" t="s">
        <v>87</v>
      </c>
      <c r="AY205" s="15" t="s">
        <v>133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85</v>
      </c>
      <c r="BK205" s="228">
        <f>ROUND(I205*H205,2)</f>
        <v>0</v>
      </c>
      <c r="BL205" s="15" t="s">
        <v>140</v>
      </c>
      <c r="BM205" s="227" t="s">
        <v>296</v>
      </c>
    </row>
    <row r="206" s="2" customFormat="1">
      <c r="A206" s="36"/>
      <c r="B206" s="37"/>
      <c r="C206" s="38"/>
      <c r="D206" s="229" t="s">
        <v>142</v>
      </c>
      <c r="E206" s="38"/>
      <c r="F206" s="230" t="s">
        <v>295</v>
      </c>
      <c r="G206" s="38"/>
      <c r="H206" s="38"/>
      <c r="I206" s="231"/>
      <c r="J206" s="38"/>
      <c r="K206" s="38"/>
      <c r="L206" s="42"/>
      <c r="M206" s="232"/>
      <c r="N206" s="233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142</v>
      </c>
      <c r="AU206" s="15" t="s">
        <v>87</v>
      </c>
    </row>
    <row r="207" s="2" customFormat="1" ht="24.15" customHeight="1">
      <c r="A207" s="36"/>
      <c r="B207" s="37"/>
      <c r="C207" s="234" t="s">
        <v>297</v>
      </c>
      <c r="D207" s="234" t="s">
        <v>166</v>
      </c>
      <c r="E207" s="235" t="s">
        <v>298</v>
      </c>
      <c r="F207" s="236" t="s">
        <v>299</v>
      </c>
      <c r="G207" s="237" t="s">
        <v>223</v>
      </c>
      <c r="H207" s="238">
        <v>1</v>
      </c>
      <c r="I207" s="239"/>
      <c r="J207" s="240">
        <f>ROUND(I207*H207,2)</f>
        <v>0</v>
      </c>
      <c r="K207" s="236" t="s">
        <v>1</v>
      </c>
      <c r="L207" s="241"/>
      <c r="M207" s="242" t="s">
        <v>1</v>
      </c>
      <c r="N207" s="243" t="s">
        <v>42</v>
      </c>
      <c r="O207" s="89"/>
      <c r="P207" s="225">
        <f>O207*H207</f>
        <v>0</v>
      </c>
      <c r="Q207" s="225">
        <v>0.111</v>
      </c>
      <c r="R207" s="225">
        <f>Q207*H207</f>
        <v>0.111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171</v>
      </c>
      <c r="AT207" s="227" t="s">
        <v>166</v>
      </c>
      <c r="AU207" s="227" t="s">
        <v>87</v>
      </c>
      <c r="AY207" s="15" t="s">
        <v>133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85</v>
      </c>
      <c r="BK207" s="228">
        <f>ROUND(I207*H207,2)</f>
        <v>0</v>
      </c>
      <c r="BL207" s="15" t="s">
        <v>140</v>
      </c>
      <c r="BM207" s="227" t="s">
        <v>300</v>
      </c>
    </row>
    <row r="208" s="2" customFormat="1">
      <c r="A208" s="36"/>
      <c r="B208" s="37"/>
      <c r="C208" s="38"/>
      <c r="D208" s="229" t="s">
        <v>142</v>
      </c>
      <c r="E208" s="38"/>
      <c r="F208" s="230" t="s">
        <v>292</v>
      </c>
      <c r="G208" s="38"/>
      <c r="H208" s="38"/>
      <c r="I208" s="231"/>
      <c r="J208" s="38"/>
      <c r="K208" s="38"/>
      <c r="L208" s="42"/>
      <c r="M208" s="232"/>
      <c r="N208" s="233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142</v>
      </c>
      <c r="AU208" s="15" t="s">
        <v>87</v>
      </c>
    </row>
    <row r="209" s="2" customFormat="1" ht="16.5" customHeight="1">
      <c r="A209" s="36"/>
      <c r="B209" s="37"/>
      <c r="C209" s="216" t="s">
        <v>301</v>
      </c>
      <c r="D209" s="216" t="s">
        <v>135</v>
      </c>
      <c r="E209" s="217" t="s">
        <v>302</v>
      </c>
      <c r="F209" s="218" t="s">
        <v>303</v>
      </c>
      <c r="G209" s="219" t="s">
        <v>223</v>
      </c>
      <c r="H209" s="220">
        <v>1</v>
      </c>
      <c r="I209" s="221"/>
      <c r="J209" s="222">
        <f>ROUND(I209*H209,2)</f>
        <v>0</v>
      </c>
      <c r="K209" s="218" t="s">
        <v>139</v>
      </c>
      <c r="L209" s="42"/>
      <c r="M209" s="223" t="s">
        <v>1</v>
      </c>
      <c r="N209" s="224" t="s">
        <v>42</v>
      </c>
      <c r="O209" s="89"/>
      <c r="P209" s="225">
        <f>O209*H209</f>
        <v>0</v>
      </c>
      <c r="Q209" s="225">
        <v>0.0046800000000000001</v>
      </c>
      <c r="R209" s="225">
        <f>Q209*H209</f>
        <v>0.0046800000000000001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140</v>
      </c>
      <c r="AT209" s="227" t="s">
        <v>135</v>
      </c>
      <c r="AU209" s="227" t="s">
        <v>87</v>
      </c>
      <c r="AY209" s="15" t="s">
        <v>133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85</v>
      </c>
      <c r="BK209" s="228">
        <f>ROUND(I209*H209,2)</f>
        <v>0</v>
      </c>
      <c r="BL209" s="15" t="s">
        <v>140</v>
      </c>
      <c r="BM209" s="227" t="s">
        <v>304</v>
      </c>
    </row>
    <row r="210" s="2" customFormat="1">
      <c r="A210" s="36"/>
      <c r="B210" s="37"/>
      <c r="C210" s="38"/>
      <c r="D210" s="229" t="s">
        <v>142</v>
      </c>
      <c r="E210" s="38"/>
      <c r="F210" s="230" t="s">
        <v>305</v>
      </c>
      <c r="G210" s="38"/>
      <c r="H210" s="38"/>
      <c r="I210" s="231"/>
      <c r="J210" s="38"/>
      <c r="K210" s="38"/>
      <c r="L210" s="42"/>
      <c r="M210" s="232"/>
      <c r="N210" s="233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142</v>
      </c>
      <c r="AU210" s="15" t="s">
        <v>87</v>
      </c>
    </row>
    <row r="211" s="2" customFormat="1" ht="24.15" customHeight="1">
      <c r="A211" s="36"/>
      <c r="B211" s="37"/>
      <c r="C211" s="234" t="s">
        <v>306</v>
      </c>
      <c r="D211" s="234" t="s">
        <v>166</v>
      </c>
      <c r="E211" s="235" t="s">
        <v>307</v>
      </c>
      <c r="F211" s="236" t="s">
        <v>308</v>
      </c>
      <c r="G211" s="237" t="s">
        <v>223</v>
      </c>
      <c r="H211" s="238">
        <v>1</v>
      </c>
      <c r="I211" s="239"/>
      <c r="J211" s="240">
        <f>ROUND(I211*H211,2)</f>
        <v>0</v>
      </c>
      <c r="K211" s="236" t="s">
        <v>139</v>
      </c>
      <c r="L211" s="241"/>
      <c r="M211" s="242" t="s">
        <v>1</v>
      </c>
      <c r="N211" s="243" t="s">
        <v>42</v>
      </c>
      <c r="O211" s="89"/>
      <c r="P211" s="225">
        <f>O211*H211</f>
        <v>0</v>
      </c>
      <c r="Q211" s="225">
        <v>0.095799999999999996</v>
      </c>
      <c r="R211" s="225">
        <f>Q211*H211</f>
        <v>0.095799999999999996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171</v>
      </c>
      <c r="AT211" s="227" t="s">
        <v>166</v>
      </c>
      <c r="AU211" s="227" t="s">
        <v>87</v>
      </c>
      <c r="AY211" s="15" t="s">
        <v>133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85</v>
      </c>
      <c r="BK211" s="228">
        <f>ROUND(I211*H211,2)</f>
        <v>0</v>
      </c>
      <c r="BL211" s="15" t="s">
        <v>140</v>
      </c>
      <c r="BM211" s="227" t="s">
        <v>309</v>
      </c>
    </row>
    <row r="212" s="2" customFormat="1">
      <c r="A212" s="36"/>
      <c r="B212" s="37"/>
      <c r="C212" s="38"/>
      <c r="D212" s="229" t="s">
        <v>142</v>
      </c>
      <c r="E212" s="38"/>
      <c r="F212" s="230" t="s">
        <v>308</v>
      </c>
      <c r="G212" s="38"/>
      <c r="H212" s="38"/>
      <c r="I212" s="231"/>
      <c r="J212" s="38"/>
      <c r="K212" s="38"/>
      <c r="L212" s="42"/>
      <c r="M212" s="232"/>
      <c r="N212" s="233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142</v>
      </c>
      <c r="AU212" s="15" t="s">
        <v>87</v>
      </c>
    </row>
    <row r="213" s="2" customFormat="1" ht="21.75" customHeight="1">
      <c r="A213" s="36"/>
      <c r="B213" s="37"/>
      <c r="C213" s="234" t="s">
        <v>310</v>
      </c>
      <c r="D213" s="234" t="s">
        <v>166</v>
      </c>
      <c r="E213" s="235" t="s">
        <v>311</v>
      </c>
      <c r="F213" s="236" t="s">
        <v>312</v>
      </c>
      <c r="G213" s="237" t="s">
        <v>223</v>
      </c>
      <c r="H213" s="238">
        <v>1</v>
      </c>
      <c r="I213" s="239"/>
      <c r="J213" s="240">
        <f>ROUND(I213*H213,2)</f>
        <v>0</v>
      </c>
      <c r="K213" s="236" t="s">
        <v>1</v>
      </c>
      <c r="L213" s="241"/>
      <c r="M213" s="242" t="s">
        <v>1</v>
      </c>
      <c r="N213" s="243" t="s">
        <v>42</v>
      </c>
      <c r="O213" s="89"/>
      <c r="P213" s="225">
        <f>O213*H213</f>
        <v>0</v>
      </c>
      <c r="Q213" s="225">
        <v>0.0040000000000000001</v>
      </c>
      <c r="R213" s="225">
        <f>Q213*H213</f>
        <v>0.0040000000000000001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171</v>
      </c>
      <c r="AT213" s="227" t="s">
        <v>166</v>
      </c>
      <c r="AU213" s="227" t="s">
        <v>87</v>
      </c>
      <c r="AY213" s="15" t="s">
        <v>133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85</v>
      </c>
      <c r="BK213" s="228">
        <f>ROUND(I213*H213,2)</f>
        <v>0</v>
      </c>
      <c r="BL213" s="15" t="s">
        <v>140</v>
      </c>
      <c r="BM213" s="227" t="s">
        <v>313</v>
      </c>
    </row>
    <row r="214" s="2" customFormat="1">
      <c r="A214" s="36"/>
      <c r="B214" s="37"/>
      <c r="C214" s="38"/>
      <c r="D214" s="229" t="s">
        <v>142</v>
      </c>
      <c r="E214" s="38"/>
      <c r="F214" s="230" t="s">
        <v>314</v>
      </c>
      <c r="G214" s="38"/>
      <c r="H214" s="38"/>
      <c r="I214" s="231"/>
      <c r="J214" s="38"/>
      <c r="K214" s="38"/>
      <c r="L214" s="42"/>
      <c r="M214" s="232"/>
      <c r="N214" s="233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142</v>
      </c>
      <c r="AU214" s="15" t="s">
        <v>87</v>
      </c>
    </row>
    <row r="215" s="12" customFormat="1" ht="22.8" customHeight="1">
      <c r="A215" s="12"/>
      <c r="B215" s="200"/>
      <c r="C215" s="201"/>
      <c r="D215" s="202" t="s">
        <v>76</v>
      </c>
      <c r="E215" s="214" t="s">
        <v>182</v>
      </c>
      <c r="F215" s="214" t="s">
        <v>315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SUM(P216:P233)</f>
        <v>0</v>
      </c>
      <c r="Q215" s="208"/>
      <c r="R215" s="209">
        <f>SUM(R216:R233)</f>
        <v>5.0305572000000005</v>
      </c>
      <c r="S215" s="208"/>
      <c r="T215" s="210">
        <f>SUM(T216:T233)</f>
        <v>3.024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85</v>
      </c>
      <c r="AT215" s="212" t="s">
        <v>76</v>
      </c>
      <c r="AU215" s="212" t="s">
        <v>85</v>
      </c>
      <c r="AY215" s="211" t="s">
        <v>133</v>
      </c>
      <c r="BK215" s="213">
        <f>SUM(BK216:BK233)</f>
        <v>0</v>
      </c>
    </row>
    <row r="216" s="2" customFormat="1" ht="21.75" customHeight="1">
      <c r="A216" s="36"/>
      <c r="B216" s="37"/>
      <c r="C216" s="216" t="s">
        <v>316</v>
      </c>
      <c r="D216" s="216" t="s">
        <v>135</v>
      </c>
      <c r="E216" s="217" t="s">
        <v>317</v>
      </c>
      <c r="F216" s="218" t="s">
        <v>318</v>
      </c>
      <c r="G216" s="219" t="s">
        <v>157</v>
      </c>
      <c r="H216" s="220">
        <v>11.5</v>
      </c>
      <c r="I216" s="221"/>
      <c r="J216" s="222">
        <f>ROUND(I216*H216,2)</f>
        <v>0</v>
      </c>
      <c r="K216" s="218" t="s">
        <v>139</v>
      </c>
      <c r="L216" s="42"/>
      <c r="M216" s="223" t="s">
        <v>1</v>
      </c>
      <c r="N216" s="224" t="s">
        <v>42</v>
      </c>
      <c r="O216" s="89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140</v>
      </c>
      <c r="AT216" s="227" t="s">
        <v>135</v>
      </c>
      <c r="AU216" s="227" t="s">
        <v>87</v>
      </c>
      <c r="AY216" s="15" t="s">
        <v>133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85</v>
      </c>
      <c r="BK216" s="228">
        <f>ROUND(I216*H216,2)</f>
        <v>0</v>
      </c>
      <c r="BL216" s="15" t="s">
        <v>140</v>
      </c>
      <c r="BM216" s="227" t="s">
        <v>319</v>
      </c>
    </row>
    <row r="217" s="2" customFormat="1">
      <c r="A217" s="36"/>
      <c r="B217" s="37"/>
      <c r="C217" s="38"/>
      <c r="D217" s="229" t="s">
        <v>142</v>
      </c>
      <c r="E217" s="38"/>
      <c r="F217" s="230" t="s">
        <v>320</v>
      </c>
      <c r="G217" s="38"/>
      <c r="H217" s="38"/>
      <c r="I217" s="231"/>
      <c r="J217" s="38"/>
      <c r="K217" s="38"/>
      <c r="L217" s="42"/>
      <c r="M217" s="232"/>
      <c r="N217" s="233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142</v>
      </c>
      <c r="AU217" s="15" t="s">
        <v>87</v>
      </c>
    </row>
    <row r="218" s="2" customFormat="1" ht="33" customHeight="1">
      <c r="A218" s="36"/>
      <c r="B218" s="37"/>
      <c r="C218" s="216" t="s">
        <v>321</v>
      </c>
      <c r="D218" s="216" t="s">
        <v>135</v>
      </c>
      <c r="E218" s="217" t="s">
        <v>322</v>
      </c>
      <c r="F218" s="218" t="s">
        <v>323</v>
      </c>
      <c r="G218" s="219" t="s">
        <v>138</v>
      </c>
      <c r="H218" s="220">
        <v>366</v>
      </c>
      <c r="I218" s="221"/>
      <c r="J218" s="222">
        <f>ROUND(I218*H218,2)</f>
        <v>0</v>
      </c>
      <c r="K218" s="218" t="s">
        <v>139</v>
      </c>
      <c r="L218" s="42"/>
      <c r="M218" s="223" t="s">
        <v>1</v>
      </c>
      <c r="N218" s="224" t="s">
        <v>42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140</v>
      </c>
      <c r="AT218" s="227" t="s">
        <v>135</v>
      </c>
      <c r="AU218" s="227" t="s">
        <v>87</v>
      </c>
      <c r="AY218" s="15" t="s">
        <v>133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85</v>
      </c>
      <c r="BK218" s="228">
        <f>ROUND(I218*H218,2)</f>
        <v>0</v>
      </c>
      <c r="BL218" s="15" t="s">
        <v>140</v>
      </c>
      <c r="BM218" s="227" t="s">
        <v>324</v>
      </c>
    </row>
    <row r="219" s="2" customFormat="1">
      <c r="A219" s="36"/>
      <c r="B219" s="37"/>
      <c r="C219" s="38"/>
      <c r="D219" s="229" t="s">
        <v>142</v>
      </c>
      <c r="E219" s="38"/>
      <c r="F219" s="230" t="s">
        <v>325</v>
      </c>
      <c r="G219" s="38"/>
      <c r="H219" s="38"/>
      <c r="I219" s="231"/>
      <c r="J219" s="38"/>
      <c r="K219" s="38"/>
      <c r="L219" s="42"/>
      <c r="M219" s="232"/>
      <c r="N219" s="233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142</v>
      </c>
      <c r="AU219" s="15" t="s">
        <v>87</v>
      </c>
    </row>
    <row r="220" s="2" customFormat="1" ht="33" customHeight="1">
      <c r="A220" s="36"/>
      <c r="B220" s="37"/>
      <c r="C220" s="216" t="s">
        <v>326</v>
      </c>
      <c r="D220" s="216" t="s">
        <v>135</v>
      </c>
      <c r="E220" s="217" t="s">
        <v>327</v>
      </c>
      <c r="F220" s="218" t="s">
        <v>328</v>
      </c>
      <c r="G220" s="219" t="s">
        <v>138</v>
      </c>
      <c r="H220" s="220">
        <v>21960</v>
      </c>
      <c r="I220" s="221"/>
      <c r="J220" s="222">
        <f>ROUND(I220*H220,2)</f>
        <v>0</v>
      </c>
      <c r="K220" s="218" t="s">
        <v>139</v>
      </c>
      <c r="L220" s="42"/>
      <c r="M220" s="223" t="s">
        <v>1</v>
      </c>
      <c r="N220" s="224" t="s">
        <v>42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140</v>
      </c>
      <c r="AT220" s="227" t="s">
        <v>135</v>
      </c>
      <c r="AU220" s="227" t="s">
        <v>87</v>
      </c>
      <c r="AY220" s="15" t="s">
        <v>133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85</v>
      </c>
      <c r="BK220" s="228">
        <f>ROUND(I220*H220,2)</f>
        <v>0</v>
      </c>
      <c r="BL220" s="15" t="s">
        <v>140</v>
      </c>
      <c r="BM220" s="227" t="s">
        <v>329</v>
      </c>
    </row>
    <row r="221" s="2" customFormat="1">
      <c r="A221" s="36"/>
      <c r="B221" s="37"/>
      <c r="C221" s="38"/>
      <c r="D221" s="229" t="s">
        <v>142</v>
      </c>
      <c r="E221" s="38"/>
      <c r="F221" s="230" t="s">
        <v>330</v>
      </c>
      <c r="G221" s="38"/>
      <c r="H221" s="38"/>
      <c r="I221" s="231"/>
      <c r="J221" s="38"/>
      <c r="K221" s="38"/>
      <c r="L221" s="42"/>
      <c r="M221" s="232"/>
      <c r="N221" s="233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142</v>
      </c>
      <c r="AU221" s="15" t="s">
        <v>87</v>
      </c>
    </row>
    <row r="222" s="2" customFormat="1" ht="33" customHeight="1">
      <c r="A222" s="36"/>
      <c r="B222" s="37"/>
      <c r="C222" s="216" t="s">
        <v>331</v>
      </c>
      <c r="D222" s="216" t="s">
        <v>135</v>
      </c>
      <c r="E222" s="217" t="s">
        <v>332</v>
      </c>
      <c r="F222" s="218" t="s">
        <v>333</v>
      </c>
      <c r="G222" s="219" t="s">
        <v>138</v>
      </c>
      <c r="H222" s="220">
        <v>366</v>
      </c>
      <c r="I222" s="221"/>
      <c r="J222" s="222">
        <f>ROUND(I222*H222,2)</f>
        <v>0</v>
      </c>
      <c r="K222" s="218" t="s">
        <v>139</v>
      </c>
      <c r="L222" s="42"/>
      <c r="M222" s="223" t="s">
        <v>1</v>
      </c>
      <c r="N222" s="224" t="s">
        <v>42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140</v>
      </c>
      <c r="AT222" s="227" t="s">
        <v>135</v>
      </c>
      <c r="AU222" s="227" t="s">
        <v>87</v>
      </c>
      <c r="AY222" s="15" t="s">
        <v>133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85</v>
      </c>
      <c r="BK222" s="228">
        <f>ROUND(I222*H222,2)</f>
        <v>0</v>
      </c>
      <c r="BL222" s="15" t="s">
        <v>140</v>
      </c>
      <c r="BM222" s="227" t="s">
        <v>334</v>
      </c>
    </row>
    <row r="223" s="2" customFormat="1">
      <c r="A223" s="36"/>
      <c r="B223" s="37"/>
      <c r="C223" s="38"/>
      <c r="D223" s="229" t="s">
        <v>142</v>
      </c>
      <c r="E223" s="38"/>
      <c r="F223" s="230" t="s">
        <v>335</v>
      </c>
      <c r="G223" s="38"/>
      <c r="H223" s="38"/>
      <c r="I223" s="231"/>
      <c r="J223" s="38"/>
      <c r="K223" s="38"/>
      <c r="L223" s="42"/>
      <c r="M223" s="232"/>
      <c r="N223" s="233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142</v>
      </c>
      <c r="AU223" s="15" t="s">
        <v>87</v>
      </c>
    </row>
    <row r="224" s="2" customFormat="1" ht="24.15" customHeight="1">
      <c r="A224" s="36"/>
      <c r="B224" s="37"/>
      <c r="C224" s="216" t="s">
        <v>336</v>
      </c>
      <c r="D224" s="216" t="s">
        <v>135</v>
      </c>
      <c r="E224" s="217" t="s">
        <v>337</v>
      </c>
      <c r="F224" s="218" t="s">
        <v>338</v>
      </c>
      <c r="G224" s="219" t="s">
        <v>138</v>
      </c>
      <c r="H224" s="220">
        <v>28.93</v>
      </c>
      <c r="I224" s="221"/>
      <c r="J224" s="222">
        <f>ROUND(I224*H224,2)</f>
        <v>0</v>
      </c>
      <c r="K224" s="218" t="s">
        <v>139</v>
      </c>
      <c r="L224" s="42"/>
      <c r="M224" s="223" t="s">
        <v>1</v>
      </c>
      <c r="N224" s="224" t="s">
        <v>42</v>
      </c>
      <c r="O224" s="89"/>
      <c r="P224" s="225">
        <f>O224*H224</f>
        <v>0</v>
      </c>
      <c r="Q224" s="225">
        <v>0.00036000000000000002</v>
      </c>
      <c r="R224" s="225">
        <f>Q224*H224</f>
        <v>0.0104148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140</v>
      </c>
      <c r="AT224" s="227" t="s">
        <v>135</v>
      </c>
      <c r="AU224" s="227" t="s">
        <v>87</v>
      </c>
      <c r="AY224" s="15" t="s">
        <v>133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85</v>
      </c>
      <c r="BK224" s="228">
        <f>ROUND(I224*H224,2)</f>
        <v>0</v>
      </c>
      <c r="BL224" s="15" t="s">
        <v>140</v>
      </c>
      <c r="BM224" s="227" t="s">
        <v>339</v>
      </c>
    </row>
    <row r="225" s="2" customFormat="1">
      <c r="A225" s="36"/>
      <c r="B225" s="37"/>
      <c r="C225" s="38"/>
      <c r="D225" s="229" t="s">
        <v>142</v>
      </c>
      <c r="E225" s="38"/>
      <c r="F225" s="230" t="s">
        <v>340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142</v>
      </c>
      <c r="AU225" s="15" t="s">
        <v>87</v>
      </c>
    </row>
    <row r="226" s="2" customFormat="1" ht="24.15" customHeight="1">
      <c r="A226" s="36"/>
      <c r="B226" s="37"/>
      <c r="C226" s="216" t="s">
        <v>341</v>
      </c>
      <c r="D226" s="216" t="s">
        <v>135</v>
      </c>
      <c r="E226" s="217" t="s">
        <v>342</v>
      </c>
      <c r="F226" s="218" t="s">
        <v>343</v>
      </c>
      <c r="G226" s="219" t="s">
        <v>151</v>
      </c>
      <c r="H226" s="220">
        <v>1.6799999999999999</v>
      </c>
      <c r="I226" s="221"/>
      <c r="J226" s="222">
        <f>ROUND(I226*H226,2)</f>
        <v>0</v>
      </c>
      <c r="K226" s="218" t="s">
        <v>139</v>
      </c>
      <c r="L226" s="42"/>
      <c r="M226" s="223" t="s">
        <v>1</v>
      </c>
      <c r="N226" s="224" t="s">
        <v>42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1.8</v>
      </c>
      <c r="T226" s="226">
        <f>S226*H226</f>
        <v>3.024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140</v>
      </c>
      <c r="AT226" s="227" t="s">
        <v>135</v>
      </c>
      <c r="AU226" s="227" t="s">
        <v>87</v>
      </c>
      <c r="AY226" s="15" t="s">
        <v>133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85</v>
      </c>
      <c r="BK226" s="228">
        <f>ROUND(I226*H226,2)</f>
        <v>0</v>
      </c>
      <c r="BL226" s="15" t="s">
        <v>140</v>
      </c>
      <c r="BM226" s="227" t="s">
        <v>344</v>
      </c>
    </row>
    <row r="227" s="2" customFormat="1">
      <c r="A227" s="36"/>
      <c r="B227" s="37"/>
      <c r="C227" s="38"/>
      <c r="D227" s="229" t="s">
        <v>142</v>
      </c>
      <c r="E227" s="38"/>
      <c r="F227" s="230" t="s">
        <v>345</v>
      </c>
      <c r="G227" s="38"/>
      <c r="H227" s="38"/>
      <c r="I227" s="231"/>
      <c r="J227" s="38"/>
      <c r="K227" s="38"/>
      <c r="L227" s="42"/>
      <c r="M227" s="232"/>
      <c r="N227" s="233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142</v>
      </c>
      <c r="AU227" s="15" t="s">
        <v>87</v>
      </c>
    </row>
    <row r="228" s="2" customFormat="1" ht="24.15" customHeight="1">
      <c r="A228" s="36"/>
      <c r="B228" s="37"/>
      <c r="C228" s="216" t="s">
        <v>346</v>
      </c>
      <c r="D228" s="216" t="s">
        <v>135</v>
      </c>
      <c r="E228" s="217" t="s">
        <v>347</v>
      </c>
      <c r="F228" s="218" t="s">
        <v>348</v>
      </c>
      <c r="G228" s="219" t="s">
        <v>138</v>
      </c>
      <c r="H228" s="220">
        <v>383.19999999999999</v>
      </c>
      <c r="I228" s="221"/>
      <c r="J228" s="222">
        <f>ROUND(I228*H228,2)</f>
        <v>0</v>
      </c>
      <c r="K228" s="218" t="s">
        <v>139</v>
      </c>
      <c r="L228" s="42"/>
      <c r="M228" s="223" t="s">
        <v>1</v>
      </c>
      <c r="N228" s="224" t="s">
        <v>42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140</v>
      </c>
      <c r="AT228" s="227" t="s">
        <v>135</v>
      </c>
      <c r="AU228" s="227" t="s">
        <v>87</v>
      </c>
      <c r="AY228" s="15" t="s">
        <v>133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85</v>
      </c>
      <c r="BK228" s="228">
        <f>ROUND(I228*H228,2)</f>
        <v>0</v>
      </c>
      <c r="BL228" s="15" t="s">
        <v>140</v>
      </c>
      <c r="BM228" s="227" t="s">
        <v>349</v>
      </c>
    </row>
    <row r="229" s="2" customFormat="1">
      <c r="A229" s="36"/>
      <c r="B229" s="37"/>
      <c r="C229" s="38"/>
      <c r="D229" s="229" t="s">
        <v>142</v>
      </c>
      <c r="E229" s="38"/>
      <c r="F229" s="230" t="s">
        <v>348</v>
      </c>
      <c r="G229" s="38"/>
      <c r="H229" s="38"/>
      <c r="I229" s="231"/>
      <c r="J229" s="38"/>
      <c r="K229" s="38"/>
      <c r="L229" s="42"/>
      <c r="M229" s="232"/>
      <c r="N229" s="233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142</v>
      </c>
      <c r="AU229" s="15" t="s">
        <v>87</v>
      </c>
    </row>
    <row r="230" s="2" customFormat="1" ht="24.15" customHeight="1">
      <c r="A230" s="36"/>
      <c r="B230" s="37"/>
      <c r="C230" s="216" t="s">
        <v>350</v>
      </c>
      <c r="D230" s="216" t="s">
        <v>135</v>
      </c>
      <c r="E230" s="217" t="s">
        <v>351</v>
      </c>
      <c r="F230" s="218" t="s">
        <v>352</v>
      </c>
      <c r="G230" s="219" t="s">
        <v>151</v>
      </c>
      <c r="H230" s="220">
        <v>1.6799999999999999</v>
      </c>
      <c r="I230" s="221"/>
      <c r="J230" s="222">
        <f>ROUND(I230*H230,2)</f>
        <v>0</v>
      </c>
      <c r="K230" s="218" t="s">
        <v>139</v>
      </c>
      <c r="L230" s="42"/>
      <c r="M230" s="223" t="s">
        <v>1</v>
      </c>
      <c r="N230" s="224" t="s">
        <v>42</v>
      </c>
      <c r="O230" s="89"/>
      <c r="P230" s="225">
        <f>O230*H230</f>
        <v>0</v>
      </c>
      <c r="Q230" s="225">
        <v>0.48818</v>
      </c>
      <c r="R230" s="225">
        <f>Q230*H230</f>
        <v>0.82014239999999994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140</v>
      </c>
      <c r="AT230" s="227" t="s">
        <v>135</v>
      </c>
      <c r="AU230" s="227" t="s">
        <v>87</v>
      </c>
      <c r="AY230" s="15" t="s">
        <v>133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85</v>
      </c>
      <c r="BK230" s="228">
        <f>ROUND(I230*H230,2)</f>
        <v>0</v>
      </c>
      <c r="BL230" s="15" t="s">
        <v>140</v>
      </c>
      <c r="BM230" s="227" t="s">
        <v>353</v>
      </c>
    </row>
    <row r="231" s="2" customFormat="1">
      <c r="A231" s="36"/>
      <c r="B231" s="37"/>
      <c r="C231" s="38"/>
      <c r="D231" s="229" t="s">
        <v>142</v>
      </c>
      <c r="E231" s="38"/>
      <c r="F231" s="230" t="s">
        <v>354</v>
      </c>
      <c r="G231" s="38"/>
      <c r="H231" s="38"/>
      <c r="I231" s="231"/>
      <c r="J231" s="38"/>
      <c r="K231" s="38"/>
      <c r="L231" s="42"/>
      <c r="M231" s="232"/>
      <c r="N231" s="233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142</v>
      </c>
      <c r="AU231" s="15" t="s">
        <v>87</v>
      </c>
    </row>
    <row r="232" s="2" customFormat="1" ht="24.15" customHeight="1">
      <c r="A232" s="36"/>
      <c r="B232" s="37"/>
      <c r="C232" s="234" t="s">
        <v>355</v>
      </c>
      <c r="D232" s="234" t="s">
        <v>166</v>
      </c>
      <c r="E232" s="235" t="s">
        <v>356</v>
      </c>
      <c r="F232" s="236" t="s">
        <v>357</v>
      </c>
      <c r="G232" s="237" t="s">
        <v>169</v>
      </c>
      <c r="H232" s="238">
        <v>4.2000000000000002</v>
      </c>
      <c r="I232" s="239"/>
      <c r="J232" s="240">
        <f>ROUND(I232*H232,2)</f>
        <v>0</v>
      </c>
      <c r="K232" s="236" t="s">
        <v>170</v>
      </c>
      <c r="L232" s="241"/>
      <c r="M232" s="242" t="s">
        <v>1</v>
      </c>
      <c r="N232" s="243" t="s">
        <v>42</v>
      </c>
      <c r="O232" s="89"/>
      <c r="P232" s="225">
        <f>O232*H232</f>
        <v>0</v>
      </c>
      <c r="Q232" s="225">
        <v>1</v>
      </c>
      <c r="R232" s="225">
        <f>Q232*H232</f>
        <v>4.2000000000000002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171</v>
      </c>
      <c r="AT232" s="227" t="s">
        <v>166</v>
      </c>
      <c r="AU232" s="227" t="s">
        <v>87</v>
      </c>
      <c r="AY232" s="15" t="s">
        <v>133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85</v>
      </c>
      <c r="BK232" s="228">
        <f>ROUND(I232*H232,2)</f>
        <v>0</v>
      </c>
      <c r="BL232" s="15" t="s">
        <v>140</v>
      </c>
      <c r="BM232" s="227" t="s">
        <v>358</v>
      </c>
    </row>
    <row r="233" s="2" customFormat="1">
      <c r="A233" s="36"/>
      <c r="B233" s="37"/>
      <c r="C233" s="38"/>
      <c r="D233" s="229" t="s">
        <v>142</v>
      </c>
      <c r="E233" s="38"/>
      <c r="F233" s="230" t="s">
        <v>359</v>
      </c>
      <c r="G233" s="38"/>
      <c r="H233" s="38"/>
      <c r="I233" s="231"/>
      <c r="J233" s="38"/>
      <c r="K233" s="38"/>
      <c r="L233" s="42"/>
      <c r="M233" s="232"/>
      <c r="N233" s="233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142</v>
      </c>
      <c r="AU233" s="15" t="s">
        <v>87</v>
      </c>
    </row>
    <row r="234" s="12" customFormat="1" ht="22.8" customHeight="1">
      <c r="A234" s="12"/>
      <c r="B234" s="200"/>
      <c r="C234" s="201"/>
      <c r="D234" s="202" t="s">
        <v>76</v>
      </c>
      <c r="E234" s="214" t="s">
        <v>360</v>
      </c>
      <c r="F234" s="214" t="s">
        <v>361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SUM(P235:P249)</f>
        <v>0</v>
      </c>
      <c r="Q234" s="208"/>
      <c r="R234" s="209">
        <f>SUM(R235:R249)</f>
        <v>0</v>
      </c>
      <c r="S234" s="208"/>
      <c r="T234" s="210">
        <f>SUM(T235:T249)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85</v>
      </c>
      <c r="AT234" s="212" t="s">
        <v>76</v>
      </c>
      <c r="AU234" s="212" t="s">
        <v>85</v>
      </c>
      <c r="AY234" s="211" t="s">
        <v>133</v>
      </c>
      <c r="BK234" s="213">
        <f>SUM(BK235:BK249)</f>
        <v>0</v>
      </c>
    </row>
    <row r="235" s="2" customFormat="1" ht="24.15" customHeight="1">
      <c r="A235" s="36"/>
      <c r="B235" s="37"/>
      <c r="C235" s="216" t="s">
        <v>362</v>
      </c>
      <c r="D235" s="216" t="s">
        <v>135</v>
      </c>
      <c r="E235" s="217" t="s">
        <v>363</v>
      </c>
      <c r="F235" s="218" t="s">
        <v>364</v>
      </c>
      <c r="G235" s="219" t="s">
        <v>169</v>
      </c>
      <c r="H235" s="220">
        <v>3.024</v>
      </c>
      <c r="I235" s="221"/>
      <c r="J235" s="222">
        <f>ROUND(I235*H235,2)</f>
        <v>0</v>
      </c>
      <c r="K235" s="218" t="s">
        <v>139</v>
      </c>
      <c r="L235" s="42"/>
      <c r="M235" s="223" t="s">
        <v>1</v>
      </c>
      <c r="N235" s="224" t="s">
        <v>42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140</v>
      </c>
      <c r="AT235" s="227" t="s">
        <v>135</v>
      </c>
      <c r="AU235" s="227" t="s">
        <v>87</v>
      </c>
      <c r="AY235" s="15" t="s">
        <v>133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85</v>
      </c>
      <c r="BK235" s="228">
        <f>ROUND(I235*H235,2)</f>
        <v>0</v>
      </c>
      <c r="BL235" s="15" t="s">
        <v>140</v>
      </c>
      <c r="BM235" s="227" t="s">
        <v>365</v>
      </c>
    </row>
    <row r="236" s="2" customFormat="1">
      <c r="A236" s="36"/>
      <c r="B236" s="37"/>
      <c r="C236" s="38"/>
      <c r="D236" s="229" t="s">
        <v>142</v>
      </c>
      <c r="E236" s="38"/>
      <c r="F236" s="230" t="s">
        <v>366</v>
      </c>
      <c r="G236" s="38"/>
      <c r="H236" s="38"/>
      <c r="I236" s="231"/>
      <c r="J236" s="38"/>
      <c r="K236" s="38"/>
      <c r="L236" s="42"/>
      <c r="M236" s="232"/>
      <c r="N236" s="233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142</v>
      </c>
      <c r="AU236" s="15" t="s">
        <v>87</v>
      </c>
    </row>
    <row r="237" s="2" customFormat="1" ht="33" customHeight="1">
      <c r="A237" s="36"/>
      <c r="B237" s="37"/>
      <c r="C237" s="216" t="s">
        <v>367</v>
      </c>
      <c r="D237" s="216" t="s">
        <v>135</v>
      </c>
      <c r="E237" s="217" t="s">
        <v>368</v>
      </c>
      <c r="F237" s="218" t="s">
        <v>369</v>
      </c>
      <c r="G237" s="219" t="s">
        <v>169</v>
      </c>
      <c r="H237" s="220">
        <v>3.024</v>
      </c>
      <c r="I237" s="221"/>
      <c r="J237" s="222">
        <f>ROUND(I237*H237,2)</f>
        <v>0</v>
      </c>
      <c r="K237" s="218" t="s">
        <v>139</v>
      </c>
      <c r="L237" s="42"/>
      <c r="M237" s="223" t="s">
        <v>1</v>
      </c>
      <c r="N237" s="224" t="s">
        <v>42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140</v>
      </c>
      <c r="AT237" s="227" t="s">
        <v>135</v>
      </c>
      <c r="AU237" s="227" t="s">
        <v>87</v>
      </c>
      <c r="AY237" s="15" t="s">
        <v>133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85</v>
      </c>
      <c r="BK237" s="228">
        <f>ROUND(I237*H237,2)</f>
        <v>0</v>
      </c>
      <c r="BL237" s="15" t="s">
        <v>140</v>
      </c>
      <c r="BM237" s="227" t="s">
        <v>370</v>
      </c>
    </row>
    <row r="238" s="2" customFormat="1">
      <c r="A238" s="36"/>
      <c r="B238" s="37"/>
      <c r="C238" s="38"/>
      <c r="D238" s="229" t="s">
        <v>142</v>
      </c>
      <c r="E238" s="38"/>
      <c r="F238" s="230" t="s">
        <v>371</v>
      </c>
      <c r="G238" s="38"/>
      <c r="H238" s="38"/>
      <c r="I238" s="231"/>
      <c r="J238" s="38"/>
      <c r="K238" s="38"/>
      <c r="L238" s="42"/>
      <c r="M238" s="232"/>
      <c r="N238" s="233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142</v>
      </c>
      <c r="AU238" s="15" t="s">
        <v>87</v>
      </c>
    </row>
    <row r="239" s="2" customFormat="1" ht="21.75" customHeight="1">
      <c r="A239" s="36"/>
      <c r="B239" s="37"/>
      <c r="C239" s="216" t="s">
        <v>372</v>
      </c>
      <c r="D239" s="216" t="s">
        <v>135</v>
      </c>
      <c r="E239" s="217" t="s">
        <v>373</v>
      </c>
      <c r="F239" s="218" t="s">
        <v>374</v>
      </c>
      <c r="G239" s="219" t="s">
        <v>169</v>
      </c>
      <c r="H239" s="220">
        <v>101.39</v>
      </c>
      <c r="I239" s="221"/>
      <c r="J239" s="222">
        <f>ROUND(I239*H239,2)</f>
        <v>0</v>
      </c>
      <c r="K239" s="218" t="s">
        <v>139</v>
      </c>
      <c r="L239" s="42"/>
      <c r="M239" s="223" t="s">
        <v>1</v>
      </c>
      <c r="N239" s="224" t="s">
        <v>42</v>
      </c>
      <c r="O239" s="89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140</v>
      </c>
      <c r="AT239" s="227" t="s">
        <v>135</v>
      </c>
      <c r="AU239" s="227" t="s">
        <v>87</v>
      </c>
      <c r="AY239" s="15" t="s">
        <v>133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85</v>
      </c>
      <c r="BK239" s="228">
        <f>ROUND(I239*H239,2)</f>
        <v>0</v>
      </c>
      <c r="BL239" s="15" t="s">
        <v>140</v>
      </c>
      <c r="BM239" s="227" t="s">
        <v>375</v>
      </c>
    </row>
    <row r="240" s="2" customFormat="1">
      <c r="A240" s="36"/>
      <c r="B240" s="37"/>
      <c r="C240" s="38"/>
      <c r="D240" s="229" t="s">
        <v>142</v>
      </c>
      <c r="E240" s="38"/>
      <c r="F240" s="230" t="s">
        <v>376</v>
      </c>
      <c r="G240" s="38"/>
      <c r="H240" s="38"/>
      <c r="I240" s="231"/>
      <c r="J240" s="38"/>
      <c r="K240" s="38"/>
      <c r="L240" s="42"/>
      <c r="M240" s="232"/>
      <c r="N240" s="233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142</v>
      </c>
      <c r="AU240" s="15" t="s">
        <v>87</v>
      </c>
    </row>
    <row r="241" s="2" customFormat="1" ht="24.15" customHeight="1">
      <c r="A241" s="36"/>
      <c r="B241" s="37"/>
      <c r="C241" s="216" t="s">
        <v>377</v>
      </c>
      <c r="D241" s="216" t="s">
        <v>135</v>
      </c>
      <c r="E241" s="217" t="s">
        <v>378</v>
      </c>
      <c r="F241" s="218" t="s">
        <v>379</v>
      </c>
      <c r="G241" s="219" t="s">
        <v>169</v>
      </c>
      <c r="H241" s="220">
        <v>405.56</v>
      </c>
      <c r="I241" s="221"/>
      <c r="J241" s="222">
        <f>ROUND(I241*H241,2)</f>
        <v>0</v>
      </c>
      <c r="K241" s="218" t="s">
        <v>139</v>
      </c>
      <c r="L241" s="42"/>
      <c r="M241" s="223" t="s">
        <v>1</v>
      </c>
      <c r="N241" s="224" t="s">
        <v>42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140</v>
      </c>
      <c r="AT241" s="227" t="s">
        <v>135</v>
      </c>
      <c r="AU241" s="227" t="s">
        <v>87</v>
      </c>
      <c r="AY241" s="15" t="s">
        <v>133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85</v>
      </c>
      <c r="BK241" s="228">
        <f>ROUND(I241*H241,2)</f>
        <v>0</v>
      </c>
      <c r="BL241" s="15" t="s">
        <v>140</v>
      </c>
      <c r="BM241" s="227" t="s">
        <v>380</v>
      </c>
    </row>
    <row r="242" s="2" customFormat="1">
      <c r="A242" s="36"/>
      <c r="B242" s="37"/>
      <c r="C242" s="38"/>
      <c r="D242" s="229" t="s">
        <v>142</v>
      </c>
      <c r="E242" s="38"/>
      <c r="F242" s="230" t="s">
        <v>381</v>
      </c>
      <c r="G242" s="38"/>
      <c r="H242" s="38"/>
      <c r="I242" s="231"/>
      <c r="J242" s="38"/>
      <c r="K242" s="38"/>
      <c r="L242" s="42"/>
      <c r="M242" s="232"/>
      <c r="N242" s="233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142</v>
      </c>
      <c r="AU242" s="15" t="s">
        <v>87</v>
      </c>
    </row>
    <row r="243" s="2" customFormat="1">
      <c r="A243" s="36"/>
      <c r="B243" s="37"/>
      <c r="C243" s="38"/>
      <c r="D243" s="229" t="s">
        <v>196</v>
      </c>
      <c r="E243" s="38"/>
      <c r="F243" s="244" t="s">
        <v>382</v>
      </c>
      <c r="G243" s="38"/>
      <c r="H243" s="38"/>
      <c r="I243" s="231"/>
      <c r="J243" s="38"/>
      <c r="K243" s="38"/>
      <c r="L243" s="42"/>
      <c r="M243" s="232"/>
      <c r="N243" s="233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196</v>
      </c>
      <c r="AU243" s="15" t="s">
        <v>87</v>
      </c>
    </row>
    <row r="244" s="2" customFormat="1" ht="24.15" customHeight="1">
      <c r="A244" s="36"/>
      <c r="B244" s="37"/>
      <c r="C244" s="216" t="s">
        <v>383</v>
      </c>
      <c r="D244" s="216" t="s">
        <v>135</v>
      </c>
      <c r="E244" s="217" t="s">
        <v>384</v>
      </c>
      <c r="F244" s="218" t="s">
        <v>385</v>
      </c>
      <c r="G244" s="219" t="s">
        <v>169</v>
      </c>
      <c r="H244" s="220">
        <v>3.024</v>
      </c>
      <c r="I244" s="221"/>
      <c r="J244" s="222">
        <f>ROUND(I244*H244,2)</f>
        <v>0</v>
      </c>
      <c r="K244" s="218" t="s">
        <v>139</v>
      </c>
      <c r="L244" s="42"/>
      <c r="M244" s="223" t="s">
        <v>1</v>
      </c>
      <c r="N244" s="224" t="s">
        <v>42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140</v>
      </c>
      <c r="AT244" s="227" t="s">
        <v>135</v>
      </c>
      <c r="AU244" s="227" t="s">
        <v>87</v>
      </c>
      <c r="AY244" s="15" t="s">
        <v>133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85</v>
      </c>
      <c r="BK244" s="228">
        <f>ROUND(I244*H244,2)</f>
        <v>0</v>
      </c>
      <c r="BL244" s="15" t="s">
        <v>140</v>
      </c>
      <c r="BM244" s="227" t="s">
        <v>386</v>
      </c>
    </row>
    <row r="245" s="2" customFormat="1">
      <c r="A245" s="36"/>
      <c r="B245" s="37"/>
      <c r="C245" s="38"/>
      <c r="D245" s="229" t="s">
        <v>142</v>
      </c>
      <c r="E245" s="38"/>
      <c r="F245" s="230" t="s">
        <v>387</v>
      </c>
      <c r="G245" s="38"/>
      <c r="H245" s="38"/>
      <c r="I245" s="231"/>
      <c r="J245" s="38"/>
      <c r="K245" s="38"/>
      <c r="L245" s="42"/>
      <c r="M245" s="232"/>
      <c r="N245" s="233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142</v>
      </c>
      <c r="AU245" s="15" t="s">
        <v>87</v>
      </c>
    </row>
    <row r="246" s="2" customFormat="1" ht="44.25" customHeight="1">
      <c r="A246" s="36"/>
      <c r="B246" s="37"/>
      <c r="C246" s="216" t="s">
        <v>388</v>
      </c>
      <c r="D246" s="216" t="s">
        <v>135</v>
      </c>
      <c r="E246" s="217" t="s">
        <v>389</v>
      </c>
      <c r="F246" s="218" t="s">
        <v>390</v>
      </c>
      <c r="G246" s="219" t="s">
        <v>169</v>
      </c>
      <c r="H246" s="220">
        <v>51.292999999999999</v>
      </c>
      <c r="I246" s="221"/>
      <c r="J246" s="222">
        <f>ROUND(I246*H246,2)</f>
        <v>0</v>
      </c>
      <c r="K246" s="218" t="s">
        <v>139</v>
      </c>
      <c r="L246" s="42"/>
      <c r="M246" s="223" t="s">
        <v>1</v>
      </c>
      <c r="N246" s="224" t="s">
        <v>42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140</v>
      </c>
      <c r="AT246" s="227" t="s">
        <v>135</v>
      </c>
      <c r="AU246" s="227" t="s">
        <v>87</v>
      </c>
      <c r="AY246" s="15" t="s">
        <v>133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85</v>
      </c>
      <c r="BK246" s="228">
        <f>ROUND(I246*H246,2)</f>
        <v>0</v>
      </c>
      <c r="BL246" s="15" t="s">
        <v>140</v>
      </c>
      <c r="BM246" s="227" t="s">
        <v>391</v>
      </c>
    </row>
    <row r="247" s="2" customFormat="1">
      <c r="A247" s="36"/>
      <c r="B247" s="37"/>
      <c r="C247" s="38"/>
      <c r="D247" s="229" t="s">
        <v>142</v>
      </c>
      <c r="E247" s="38"/>
      <c r="F247" s="230" t="s">
        <v>390</v>
      </c>
      <c r="G247" s="38"/>
      <c r="H247" s="38"/>
      <c r="I247" s="231"/>
      <c r="J247" s="38"/>
      <c r="K247" s="38"/>
      <c r="L247" s="42"/>
      <c r="M247" s="232"/>
      <c r="N247" s="233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142</v>
      </c>
      <c r="AU247" s="15" t="s">
        <v>87</v>
      </c>
    </row>
    <row r="248" s="2" customFormat="1" ht="44.25" customHeight="1">
      <c r="A248" s="36"/>
      <c r="B248" s="37"/>
      <c r="C248" s="216" t="s">
        <v>392</v>
      </c>
      <c r="D248" s="216" t="s">
        <v>135</v>
      </c>
      <c r="E248" s="217" t="s">
        <v>393</v>
      </c>
      <c r="F248" s="218" t="s">
        <v>394</v>
      </c>
      <c r="G248" s="219" t="s">
        <v>169</v>
      </c>
      <c r="H248" s="220">
        <v>47.073</v>
      </c>
      <c r="I248" s="221"/>
      <c r="J248" s="222">
        <f>ROUND(I248*H248,2)</f>
        <v>0</v>
      </c>
      <c r="K248" s="218" t="s">
        <v>139</v>
      </c>
      <c r="L248" s="42"/>
      <c r="M248" s="223" t="s">
        <v>1</v>
      </c>
      <c r="N248" s="224" t="s">
        <v>42</v>
      </c>
      <c r="O248" s="89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140</v>
      </c>
      <c r="AT248" s="227" t="s">
        <v>135</v>
      </c>
      <c r="AU248" s="227" t="s">
        <v>87</v>
      </c>
      <c r="AY248" s="15" t="s">
        <v>133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85</v>
      </c>
      <c r="BK248" s="228">
        <f>ROUND(I248*H248,2)</f>
        <v>0</v>
      </c>
      <c r="BL248" s="15" t="s">
        <v>140</v>
      </c>
      <c r="BM248" s="227" t="s">
        <v>395</v>
      </c>
    </row>
    <row r="249" s="2" customFormat="1">
      <c r="A249" s="36"/>
      <c r="B249" s="37"/>
      <c r="C249" s="38"/>
      <c r="D249" s="229" t="s">
        <v>142</v>
      </c>
      <c r="E249" s="38"/>
      <c r="F249" s="230" t="s">
        <v>394</v>
      </c>
      <c r="G249" s="38"/>
      <c r="H249" s="38"/>
      <c r="I249" s="231"/>
      <c r="J249" s="38"/>
      <c r="K249" s="38"/>
      <c r="L249" s="42"/>
      <c r="M249" s="232"/>
      <c r="N249" s="233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142</v>
      </c>
      <c r="AU249" s="15" t="s">
        <v>87</v>
      </c>
    </row>
    <row r="250" s="12" customFormat="1" ht="22.8" customHeight="1">
      <c r="A250" s="12"/>
      <c r="B250" s="200"/>
      <c r="C250" s="201"/>
      <c r="D250" s="202" t="s">
        <v>76</v>
      </c>
      <c r="E250" s="214" t="s">
        <v>396</v>
      </c>
      <c r="F250" s="214" t="s">
        <v>397</v>
      </c>
      <c r="G250" s="201"/>
      <c r="H250" s="201"/>
      <c r="I250" s="204"/>
      <c r="J250" s="215">
        <f>BK250</f>
        <v>0</v>
      </c>
      <c r="K250" s="201"/>
      <c r="L250" s="206"/>
      <c r="M250" s="207"/>
      <c r="N250" s="208"/>
      <c r="O250" s="208"/>
      <c r="P250" s="209">
        <f>SUM(P251:P252)</f>
        <v>0</v>
      </c>
      <c r="Q250" s="208"/>
      <c r="R250" s="209">
        <f>SUM(R251:R252)</f>
        <v>0</v>
      </c>
      <c r="S250" s="208"/>
      <c r="T250" s="210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85</v>
      </c>
      <c r="AT250" s="212" t="s">
        <v>76</v>
      </c>
      <c r="AU250" s="212" t="s">
        <v>85</v>
      </c>
      <c r="AY250" s="211" t="s">
        <v>133</v>
      </c>
      <c r="BK250" s="213">
        <f>SUM(BK251:BK252)</f>
        <v>0</v>
      </c>
    </row>
    <row r="251" s="2" customFormat="1" ht="33" customHeight="1">
      <c r="A251" s="36"/>
      <c r="B251" s="37"/>
      <c r="C251" s="216" t="s">
        <v>398</v>
      </c>
      <c r="D251" s="216" t="s">
        <v>135</v>
      </c>
      <c r="E251" s="217" t="s">
        <v>399</v>
      </c>
      <c r="F251" s="218" t="s">
        <v>400</v>
      </c>
      <c r="G251" s="219" t="s">
        <v>169</v>
      </c>
      <c r="H251" s="220">
        <v>508.04300000000001</v>
      </c>
      <c r="I251" s="221"/>
      <c r="J251" s="222">
        <f>ROUND(I251*H251,2)</f>
        <v>0</v>
      </c>
      <c r="K251" s="218" t="s">
        <v>139</v>
      </c>
      <c r="L251" s="42"/>
      <c r="M251" s="223" t="s">
        <v>1</v>
      </c>
      <c r="N251" s="224" t="s">
        <v>42</v>
      </c>
      <c r="O251" s="89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140</v>
      </c>
      <c r="AT251" s="227" t="s">
        <v>135</v>
      </c>
      <c r="AU251" s="227" t="s">
        <v>87</v>
      </c>
      <c r="AY251" s="15" t="s">
        <v>133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85</v>
      </c>
      <c r="BK251" s="228">
        <f>ROUND(I251*H251,2)</f>
        <v>0</v>
      </c>
      <c r="BL251" s="15" t="s">
        <v>140</v>
      </c>
      <c r="BM251" s="227" t="s">
        <v>401</v>
      </c>
    </row>
    <row r="252" s="2" customFormat="1">
      <c r="A252" s="36"/>
      <c r="B252" s="37"/>
      <c r="C252" s="38"/>
      <c r="D252" s="229" t="s">
        <v>142</v>
      </c>
      <c r="E252" s="38"/>
      <c r="F252" s="230" t="s">
        <v>402</v>
      </c>
      <c r="G252" s="38"/>
      <c r="H252" s="38"/>
      <c r="I252" s="231"/>
      <c r="J252" s="38"/>
      <c r="K252" s="38"/>
      <c r="L252" s="42"/>
      <c r="M252" s="232"/>
      <c r="N252" s="233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142</v>
      </c>
      <c r="AU252" s="15" t="s">
        <v>87</v>
      </c>
    </row>
    <row r="253" s="12" customFormat="1" ht="25.92" customHeight="1">
      <c r="A253" s="12"/>
      <c r="B253" s="200"/>
      <c r="C253" s="201"/>
      <c r="D253" s="202" t="s">
        <v>76</v>
      </c>
      <c r="E253" s="203" t="s">
        <v>403</v>
      </c>
      <c r="F253" s="203" t="s">
        <v>404</v>
      </c>
      <c r="G253" s="201"/>
      <c r="H253" s="201"/>
      <c r="I253" s="204"/>
      <c r="J253" s="205">
        <f>BK253</f>
        <v>0</v>
      </c>
      <c r="K253" s="201"/>
      <c r="L253" s="206"/>
      <c r="M253" s="207"/>
      <c r="N253" s="208"/>
      <c r="O253" s="208"/>
      <c r="P253" s="209">
        <f>P254+P276</f>
        <v>0</v>
      </c>
      <c r="Q253" s="208"/>
      <c r="R253" s="209">
        <f>R254+R276</f>
        <v>2.2826839999999997</v>
      </c>
      <c r="S253" s="208"/>
      <c r="T253" s="210">
        <f>T254+T276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87</v>
      </c>
      <c r="AT253" s="212" t="s">
        <v>76</v>
      </c>
      <c r="AU253" s="212" t="s">
        <v>77</v>
      </c>
      <c r="AY253" s="211" t="s">
        <v>133</v>
      </c>
      <c r="BK253" s="213">
        <f>BK254+BK276</f>
        <v>0</v>
      </c>
    </row>
    <row r="254" s="12" customFormat="1" ht="22.8" customHeight="1">
      <c r="A254" s="12"/>
      <c r="B254" s="200"/>
      <c r="C254" s="201"/>
      <c r="D254" s="202" t="s">
        <v>76</v>
      </c>
      <c r="E254" s="214" t="s">
        <v>405</v>
      </c>
      <c r="F254" s="214" t="s">
        <v>406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SUM(P255:P275)</f>
        <v>0</v>
      </c>
      <c r="Q254" s="208"/>
      <c r="R254" s="209">
        <f>SUM(R255:R275)</f>
        <v>2.0945239999999998</v>
      </c>
      <c r="S254" s="208"/>
      <c r="T254" s="210">
        <f>SUM(T255:T275)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1" t="s">
        <v>87</v>
      </c>
      <c r="AT254" s="212" t="s">
        <v>76</v>
      </c>
      <c r="AU254" s="212" t="s">
        <v>85</v>
      </c>
      <c r="AY254" s="211" t="s">
        <v>133</v>
      </c>
      <c r="BK254" s="213">
        <f>SUM(BK255:BK275)</f>
        <v>0</v>
      </c>
    </row>
    <row r="255" s="2" customFormat="1" ht="24.15" customHeight="1">
      <c r="A255" s="36"/>
      <c r="B255" s="37"/>
      <c r="C255" s="216" t="s">
        <v>407</v>
      </c>
      <c r="D255" s="216" t="s">
        <v>135</v>
      </c>
      <c r="E255" s="217" t="s">
        <v>408</v>
      </c>
      <c r="F255" s="218" t="s">
        <v>409</v>
      </c>
      <c r="G255" s="219" t="s">
        <v>138</v>
      </c>
      <c r="H255" s="220">
        <v>16.800000000000001</v>
      </c>
      <c r="I255" s="221"/>
      <c r="J255" s="222">
        <f>ROUND(I255*H255,2)</f>
        <v>0</v>
      </c>
      <c r="K255" s="218" t="s">
        <v>139</v>
      </c>
      <c r="L255" s="42"/>
      <c r="M255" s="223" t="s">
        <v>1</v>
      </c>
      <c r="N255" s="224" t="s">
        <v>42</v>
      </c>
      <c r="O255" s="89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220</v>
      </c>
      <c r="AT255" s="227" t="s">
        <v>135</v>
      </c>
      <c r="AU255" s="227" t="s">
        <v>87</v>
      </c>
      <c r="AY255" s="15" t="s">
        <v>133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85</v>
      </c>
      <c r="BK255" s="228">
        <f>ROUND(I255*H255,2)</f>
        <v>0</v>
      </c>
      <c r="BL255" s="15" t="s">
        <v>220</v>
      </c>
      <c r="BM255" s="227" t="s">
        <v>410</v>
      </c>
    </row>
    <row r="256" s="2" customFormat="1">
      <c r="A256" s="36"/>
      <c r="B256" s="37"/>
      <c r="C256" s="38"/>
      <c r="D256" s="229" t="s">
        <v>142</v>
      </c>
      <c r="E256" s="38"/>
      <c r="F256" s="230" t="s">
        <v>411</v>
      </c>
      <c r="G256" s="38"/>
      <c r="H256" s="38"/>
      <c r="I256" s="231"/>
      <c r="J256" s="38"/>
      <c r="K256" s="38"/>
      <c r="L256" s="42"/>
      <c r="M256" s="232"/>
      <c r="N256" s="233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142</v>
      </c>
      <c r="AU256" s="15" t="s">
        <v>87</v>
      </c>
    </row>
    <row r="257" s="2" customFormat="1" ht="16.5" customHeight="1">
      <c r="A257" s="36"/>
      <c r="B257" s="37"/>
      <c r="C257" s="234" t="s">
        <v>412</v>
      </c>
      <c r="D257" s="234" t="s">
        <v>166</v>
      </c>
      <c r="E257" s="235" t="s">
        <v>413</v>
      </c>
      <c r="F257" s="236" t="s">
        <v>414</v>
      </c>
      <c r="G257" s="237" t="s">
        <v>169</v>
      </c>
      <c r="H257" s="238">
        <v>0.0080000000000000002</v>
      </c>
      <c r="I257" s="239"/>
      <c r="J257" s="240">
        <f>ROUND(I257*H257,2)</f>
        <v>0</v>
      </c>
      <c r="K257" s="236" t="s">
        <v>139</v>
      </c>
      <c r="L257" s="241"/>
      <c r="M257" s="242" t="s">
        <v>1</v>
      </c>
      <c r="N257" s="243" t="s">
        <v>42</v>
      </c>
      <c r="O257" s="89"/>
      <c r="P257" s="225">
        <f>O257*H257</f>
        <v>0</v>
      </c>
      <c r="Q257" s="225">
        <v>1</v>
      </c>
      <c r="R257" s="225">
        <f>Q257*H257</f>
        <v>0.0080000000000000002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297</v>
      </c>
      <c r="AT257" s="227" t="s">
        <v>166</v>
      </c>
      <c r="AU257" s="227" t="s">
        <v>87</v>
      </c>
      <c r="AY257" s="15" t="s">
        <v>133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85</v>
      </c>
      <c r="BK257" s="228">
        <f>ROUND(I257*H257,2)</f>
        <v>0</v>
      </c>
      <c r="BL257" s="15" t="s">
        <v>220</v>
      </c>
      <c r="BM257" s="227" t="s">
        <v>415</v>
      </c>
    </row>
    <row r="258" s="2" customFormat="1">
      <c r="A258" s="36"/>
      <c r="B258" s="37"/>
      <c r="C258" s="38"/>
      <c r="D258" s="229" t="s">
        <v>142</v>
      </c>
      <c r="E258" s="38"/>
      <c r="F258" s="230" t="s">
        <v>414</v>
      </c>
      <c r="G258" s="38"/>
      <c r="H258" s="38"/>
      <c r="I258" s="231"/>
      <c r="J258" s="38"/>
      <c r="K258" s="38"/>
      <c r="L258" s="42"/>
      <c r="M258" s="232"/>
      <c r="N258" s="233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142</v>
      </c>
      <c r="AU258" s="15" t="s">
        <v>87</v>
      </c>
    </row>
    <row r="259" s="2" customFormat="1">
      <c r="A259" s="36"/>
      <c r="B259" s="37"/>
      <c r="C259" s="38"/>
      <c r="D259" s="229" t="s">
        <v>196</v>
      </c>
      <c r="E259" s="38"/>
      <c r="F259" s="244" t="s">
        <v>416</v>
      </c>
      <c r="G259" s="38"/>
      <c r="H259" s="38"/>
      <c r="I259" s="231"/>
      <c r="J259" s="38"/>
      <c r="K259" s="38"/>
      <c r="L259" s="42"/>
      <c r="M259" s="232"/>
      <c r="N259" s="233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196</v>
      </c>
      <c r="AU259" s="15" t="s">
        <v>87</v>
      </c>
    </row>
    <row r="260" s="13" customFormat="1">
      <c r="A260" s="13"/>
      <c r="B260" s="245"/>
      <c r="C260" s="246"/>
      <c r="D260" s="229" t="s">
        <v>198</v>
      </c>
      <c r="E260" s="246"/>
      <c r="F260" s="247" t="s">
        <v>417</v>
      </c>
      <c r="G260" s="246"/>
      <c r="H260" s="248">
        <v>0.0080000000000000002</v>
      </c>
      <c r="I260" s="249"/>
      <c r="J260" s="246"/>
      <c r="K260" s="246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198</v>
      </c>
      <c r="AU260" s="254" t="s">
        <v>87</v>
      </c>
      <c r="AV260" s="13" t="s">
        <v>87</v>
      </c>
      <c r="AW260" s="13" t="s">
        <v>4</v>
      </c>
      <c r="AX260" s="13" t="s">
        <v>85</v>
      </c>
      <c r="AY260" s="254" t="s">
        <v>133</v>
      </c>
    </row>
    <row r="261" s="2" customFormat="1" ht="24.15" customHeight="1">
      <c r="A261" s="36"/>
      <c r="B261" s="37"/>
      <c r="C261" s="216" t="s">
        <v>418</v>
      </c>
      <c r="D261" s="216" t="s">
        <v>135</v>
      </c>
      <c r="E261" s="217" t="s">
        <v>419</v>
      </c>
      <c r="F261" s="218" t="s">
        <v>420</v>
      </c>
      <c r="G261" s="219" t="s">
        <v>138</v>
      </c>
      <c r="H261" s="220">
        <v>149.80000000000001</v>
      </c>
      <c r="I261" s="221"/>
      <c r="J261" s="222">
        <f>ROUND(I261*H261,2)</f>
        <v>0</v>
      </c>
      <c r="K261" s="218" t="s">
        <v>139</v>
      </c>
      <c r="L261" s="42"/>
      <c r="M261" s="223" t="s">
        <v>1</v>
      </c>
      <c r="N261" s="224" t="s">
        <v>42</v>
      </c>
      <c r="O261" s="89"/>
      <c r="P261" s="225">
        <f>O261*H261</f>
        <v>0</v>
      </c>
      <c r="Q261" s="225">
        <v>3.0000000000000001E-05</v>
      </c>
      <c r="R261" s="225">
        <f>Q261*H261</f>
        <v>0.0044940000000000006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220</v>
      </c>
      <c r="AT261" s="227" t="s">
        <v>135</v>
      </c>
      <c r="AU261" s="227" t="s">
        <v>87</v>
      </c>
      <c r="AY261" s="15" t="s">
        <v>133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85</v>
      </c>
      <c r="BK261" s="228">
        <f>ROUND(I261*H261,2)</f>
        <v>0</v>
      </c>
      <c r="BL261" s="15" t="s">
        <v>220</v>
      </c>
      <c r="BM261" s="227" t="s">
        <v>421</v>
      </c>
    </row>
    <row r="262" s="2" customFormat="1">
      <c r="A262" s="36"/>
      <c r="B262" s="37"/>
      <c r="C262" s="38"/>
      <c r="D262" s="229" t="s">
        <v>142</v>
      </c>
      <c r="E262" s="38"/>
      <c r="F262" s="230" t="s">
        <v>422</v>
      </c>
      <c r="G262" s="38"/>
      <c r="H262" s="38"/>
      <c r="I262" s="231"/>
      <c r="J262" s="38"/>
      <c r="K262" s="38"/>
      <c r="L262" s="42"/>
      <c r="M262" s="232"/>
      <c r="N262" s="233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142</v>
      </c>
      <c r="AU262" s="15" t="s">
        <v>87</v>
      </c>
    </row>
    <row r="263" s="2" customFormat="1" ht="16.5" customHeight="1">
      <c r="A263" s="36"/>
      <c r="B263" s="37"/>
      <c r="C263" s="234" t="s">
        <v>423</v>
      </c>
      <c r="D263" s="234" t="s">
        <v>166</v>
      </c>
      <c r="E263" s="235" t="s">
        <v>424</v>
      </c>
      <c r="F263" s="236" t="s">
        <v>425</v>
      </c>
      <c r="G263" s="237" t="s">
        <v>169</v>
      </c>
      <c r="H263" s="238">
        <v>0.19</v>
      </c>
      <c r="I263" s="239"/>
      <c r="J263" s="240">
        <f>ROUND(I263*H263,2)</f>
        <v>0</v>
      </c>
      <c r="K263" s="236" t="s">
        <v>139</v>
      </c>
      <c r="L263" s="241"/>
      <c r="M263" s="242" t="s">
        <v>1</v>
      </c>
      <c r="N263" s="243" t="s">
        <v>42</v>
      </c>
      <c r="O263" s="89"/>
      <c r="P263" s="225">
        <f>O263*H263</f>
        <v>0</v>
      </c>
      <c r="Q263" s="225">
        <v>1</v>
      </c>
      <c r="R263" s="225">
        <f>Q263*H263</f>
        <v>0.19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297</v>
      </c>
      <c r="AT263" s="227" t="s">
        <v>166</v>
      </c>
      <c r="AU263" s="227" t="s">
        <v>87</v>
      </c>
      <c r="AY263" s="15" t="s">
        <v>133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85</v>
      </c>
      <c r="BK263" s="228">
        <f>ROUND(I263*H263,2)</f>
        <v>0</v>
      </c>
      <c r="BL263" s="15" t="s">
        <v>220</v>
      </c>
      <c r="BM263" s="227" t="s">
        <v>426</v>
      </c>
    </row>
    <row r="264" s="2" customFormat="1">
      <c r="A264" s="36"/>
      <c r="B264" s="37"/>
      <c r="C264" s="38"/>
      <c r="D264" s="229" t="s">
        <v>142</v>
      </c>
      <c r="E264" s="38"/>
      <c r="F264" s="230" t="s">
        <v>425</v>
      </c>
      <c r="G264" s="38"/>
      <c r="H264" s="38"/>
      <c r="I264" s="231"/>
      <c r="J264" s="38"/>
      <c r="K264" s="38"/>
      <c r="L264" s="42"/>
      <c r="M264" s="232"/>
      <c r="N264" s="233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142</v>
      </c>
      <c r="AU264" s="15" t="s">
        <v>87</v>
      </c>
    </row>
    <row r="265" s="13" customFormat="1">
      <c r="A265" s="13"/>
      <c r="B265" s="245"/>
      <c r="C265" s="246"/>
      <c r="D265" s="229" t="s">
        <v>198</v>
      </c>
      <c r="E265" s="246"/>
      <c r="F265" s="247" t="s">
        <v>427</v>
      </c>
      <c r="G265" s="246"/>
      <c r="H265" s="248">
        <v>0.19</v>
      </c>
      <c r="I265" s="249"/>
      <c r="J265" s="246"/>
      <c r="K265" s="246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198</v>
      </c>
      <c r="AU265" s="254" t="s">
        <v>87</v>
      </c>
      <c r="AV265" s="13" t="s">
        <v>87</v>
      </c>
      <c r="AW265" s="13" t="s">
        <v>4</v>
      </c>
      <c r="AX265" s="13" t="s">
        <v>85</v>
      </c>
      <c r="AY265" s="254" t="s">
        <v>133</v>
      </c>
    </row>
    <row r="266" s="2" customFormat="1" ht="24.15" customHeight="1">
      <c r="A266" s="36"/>
      <c r="B266" s="37"/>
      <c r="C266" s="216" t="s">
        <v>428</v>
      </c>
      <c r="D266" s="216" t="s">
        <v>135</v>
      </c>
      <c r="E266" s="217" t="s">
        <v>429</v>
      </c>
      <c r="F266" s="218" t="s">
        <v>430</v>
      </c>
      <c r="G266" s="219" t="s">
        <v>138</v>
      </c>
      <c r="H266" s="220">
        <v>16.800000000000001</v>
      </c>
      <c r="I266" s="221"/>
      <c r="J266" s="222">
        <f>ROUND(I266*H266,2)</f>
        <v>0</v>
      </c>
      <c r="K266" s="218" t="s">
        <v>139</v>
      </c>
      <c r="L266" s="42"/>
      <c r="M266" s="223" t="s">
        <v>1</v>
      </c>
      <c r="N266" s="224" t="s">
        <v>42</v>
      </c>
      <c r="O266" s="89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220</v>
      </c>
      <c r="AT266" s="227" t="s">
        <v>135</v>
      </c>
      <c r="AU266" s="227" t="s">
        <v>87</v>
      </c>
      <c r="AY266" s="15" t="s">
        <v>133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85</v>
      </c>
      <c r="BK266" s="228">
        <f>ROUND(I266*H266,2)</f>
        <v>0</v>
      </c>
      <c r="BL266" s="15" t="s">
        <v>220</v>
      </c>
      <c r="BM266" s="227" t="s">
        <v>431</v>
      </c>
    </row>
    <row r="267" s="2" customFormat="1">
      <c r="A267" s="36"/>
      <c r="B267" s="37"/>
      <c r="C267" s="38"/>
      <c r="D267" s="229" t="s">
        <v>142</v>
      </c>
      <c r="E267" s="38"/>
      <c r="F267" s="230" t="s">
        <v>432</v>
      </c>
      <c r="G267" s="38"/>
      <c r="H267" s="38"/>
      <c r="I267" s="231"/>
      <c r="J267" s="38"/>
      <c r="K267" s="38"/>
      <c r="L267" s="42"/>
      <c r="M267" s="232"/>
      <c r="N267" s="233"/>
      <c r="O267" s="89"/>
      <c r="P267" s="89"/>
      <c r="Q267" s="89"/>
      <c r="R267" s="89"/>
      <c r="S267" s="89"/>
      <c r="T267" s="90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142</v>
      </c>
      <c r="AU267" s="15" t="s">
        <v>87</v>
      </c>
    </row>
    <row r="268" s="2" customFormat="1" ht="49.05" customHeight="1">
      <c r="A268" s="36"/>
      <c r="B268" s="37"/>
      <c r="C268" s="234" t="s">
        <v>433</v>
      </c>
      <c r="D268" s="234" t="s">
        <v>166</v>
      </c>
      <c r="E268" s="235" t="s">
        <v>434</v>
      </c>
      <c r="F268" s="236" t="s">
        <v>435</v>
      </c>
      <c r="G268" s="237" t="s">
        <v>138</v>
      </c>
      <c r="H268" s="238">
        <v>40.32</v>
      </c>
      <c r="I268" s="239"/>
      <c r="J268" s="240">
        <f>ROUND(I268*H268,2)</f>
        <v>0</v>
      </c>
      <c r="K268" s="236" t="s">
        <v>139</v>
      </c>
      <c r="L268" s="241"/>
      <c r="M268" s="242" t="s">
        <v>1</v>
      </c>
      <c r="N268" s="243" t="s">
        <v>42</v>
      </c>
      <c r="O268" s="89"/>
      <c r="P268" s="225">
        <f>O268*H268</f>
        <v>0</v>
      </c>
      <c r="Q268" s="225">
        <v>0.0054999999999999997</v>
      </c>
      <c r="R268" s="225">
        <f>Q268*H268</f>
        <v>0.22175999999999999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297</v>
      </c>
      <c r="AT268" s="227" t="s">
        <v>166</v>
      </c>
      <c r="AU268" s="227" t="s">
        <v>87</v>
      </c>
      <c r="AY268" s="15" t="s">
        <v>133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85</v>
      </c>
      <c r="BK268" s="228">
        <f>ROUND(I268*H268,2)</f>
        <v>0</v>
      </c>
      <c r="BL268" s="15" t="s">
        <v>220</v>
      </c>
      <c r="BM268" s="227" t="s">
        <v>436</v>
      </c>
    </row>
    <row r="269" s="2" customFormat="1">
      <c r="A269" s="36"/>
      <c r="B269" s="37"/>
      <c r="C269" s="38"/>
      <c r="D269" s="229" t="s">
        <v>142</v>
      </c>
      <c r="E269" s="38"/>
      <c r="F269" s="230" t="s">
        <v>435</v>
      </c>
      <c r="G269" s="38"/>
      <c r="H269" s="38"/>
      <c r="I269" s="231"/>
      <c r="J269" s="38"/>
      <c r="K269" s="38"/>
      <c r="L269" s="42"/>
      <c r="M269" s="232"/>
      <c r="N269" s="233"/>
      <c r="O269" s="89"/>
      <c r="P269" s="89"/>
      <c r="Q269" s="89"/>
      <c r="R269" s="89"/>
      <c r="S269" s="89"/>
      <c r="T269" s="90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142</v>
      </c>
      <c r="AU269" s="15" t="s">
        <v>87</v>
      </c>
    </row>
    <row r="270" s="13" customFormat="1">
      <c r="A270" s="13"/>
      <c r="B270" s="245"/>
      <c r="C270" s="246"/>
      <c r="D270" s="229" t="s">
        <v>198</v>
      </c>
      <c r="E270" s="246"/>
      <c r="F270" s="247" t="s">
        <v>437</v>
      </c>
      <c r="G270" s="246"/>
      <c r="H270" s="248">
        <v>40.32</v>
      </c>
      <c r="I270" s="249"/>
      <c r="J270" s="246"/>
      <c r="K270" s="246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198</v>
      </c>
      <c r="AU270" s="254" t="s">
        <v>87</v>
      </c>
      <c r="AV270" s="13" t="s">
        <v>87</v>
      </c>
      <c r="AW270" s="13" t="s">
        <v>4</v>
      </c>
      <c r="AX270" s="13" t="s">
        <v>85</v>
      </c>
      <c r="AY270" s="254" t="s">
        <v>133</v>
      </c>
    </row>
    <row r="271" s="2" customFormat="1" ht="24.15" customHeight="1">
      <c r="A271" s="36"/>
      <c r="B271" s="37"/>
      <c r="C271" s="216" t="s">
        <v>438</v>
      </c>
      <c r="D271" s="216" t="s">
        <v>135</v>
      </c>
      <c r="E271" s="217" t="s">
        <v>439</v>
      </c>
      <c r="F271" s="218" t="s">
        <v>440</v>
      </c>
      <c r="G271" s="219" t="s">
        <v>138</v>
      </c>
      <c r="H271" s="220">
        <v>299.60000000000002</v>
      </c>
      <c r="I271" s="221"/>
      <c r="J271" s="222">
        <f>ROUND(I271*H271,2)</f>
        <v>0</v>
      </c>
      <c r="K271" s="218" t="s">
        <v>139</v>
      </c>
      <c r="L271" s="42"/>
      <c r="M271" s="223" t="s">
        <v>1</v>
      </c>
      <c r="N271" s="224" t="s">
        <v>42</v>
      </c>
      <c r="O271" s="89"/>
      <c r="P271" s="225">
        <f>O271*H271</f>
        <v>0</v>
      </c>
      <c r="Q271" s="225">
        <v>0.00040000000000000002</v>
      </c>
      <c r="R271" s="225">
        <f>Q271*H271</f>
        <v>0.11984000000000002</v>
      </c>
      <c r="S271" s="225">
        <v>0</v>
      </c>
      <c r="T271" s="22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7" t="s">
        <v>220</v>
      </c>
      <c r="AT271" s="227" t="s">
        <v>135</v>
      </c>
      <c r="AU271" s="227" t="s">
        <v>87</v>
      </c>
      <c r="AY271" s="15" t="s">
        <v>133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5" t="s">
        <v>85</v>
      </c>
      <c r="BK271" s="228">
        <f>ROUND(I271*H271,2)</f>
        <v>0</v>
      </c>
      <c r="BL271" s="15" t="s">
        <v>220</v>
      </c>
      <c r="BM271" s="227" t="s">
        <v>441</v>
      </c>
    </row>
    <row r="272" s="2" customFormat="1">
      <c r="A272" s="36"/>
      <c r="B272" s="37"/>
      <c r="C272" s="38"/>
      <c r="D272" s="229" t="s">
        <v>142</v>
      </c>
      <c r="E272" s="38"/>
      <c r="F272" s="230" t="s">
        <v>442</v>
      </c>
      <c r="G272" s="38"/>
      <c r="H272" s="38"/>
      <c r="I272" s="231"/>
      <c r="J272" s="38"/>
      <c r="K272" s="38"/>
      <c r="L272" s="42"/>
      <c r="M272" s="232"/>
      <c r="N272" s="233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142</v>
      </c>
      <c r="AU272" s="15" t="s">
        <v>87</v>
      </c>
    </row>
    <row r="273" s="2" customFormat="1" ht="37.8" customHeight="1">
      <c r="A273" s="36"/>
      <c r="B273" s="37"/>
      <c r="C273" s="234" t="s">
        <v>443</v>
      </c>
      <c r="D273" s="234" t="s">
        <v>166</v>
      </c>
      <c r="E273" s="235" t="s">
        <v>444</v>
      </c>
      <c r="F273" s="236" t="s">
        <v>445</v>
      </c>
      <c r="G273" s="237" t="s">
        <v>138</v>
      </c>
      <c r="H273" s="238">
        <v>344.54000000000002</v>
      </c>
      <c r="I273" s="239"/>
      <c r="J273" s="240">
        <f>ROUND(I273*H273,2)</f>
        <v>0</v>
      </c>
      <c r="K273" s="236" t="s">
        <v>139</v>
      </c>
      <c r="L273" s="241"/>
      <c r="M273" s="242" t="s">
        <v>1</v>
      </c>
      <c r="N273" s="243" t="s">
        <v>42</v>
      </c>
      <c r="O273" s="89"/>
      <c r="P273" s="225">
        <f>O273*H273</f>
        <v>0</v>
      </c>
      <c r="Q273" s="225">
        <v>0.0044999999999999997</v>
      </c>
      <c r="R273" s="225">
        <f>Q273*H273</f>
        <v>1.55043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297</v>
      </c>
      <c r="AT273" s="227" t="s">
        <v>166</v>
      </c>
      <c r="AU273" s="227" t="s">
        <v>87</v>
      </c>
      <c r="AY273" s="15" t="s">
        <v>133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85</v>
      </c>
      <c r="BK273" s="228">
        <f>ROUND(I273*H273,2)</f>
        <v>0</v>
      </c>
      <c r="BL273" s="15" t="s">
        <v>220</v>
      </c>
      <c r="BM273" s="227" t="s">
        <v>446</v>
      </c>
    </row>
    <row r="274" s="2" customFormat="1">
      <c r="A274" s="36"/>
      <c r="B274" s="37"/>
      <c r="C274" s="38"/>
      <c r="D274" s="229" t="s">
        <v>142</v>
      </c>
      <c r="E274" s="38"/>
      <c r="F274" s="230" t="s">
        <v>445</v>
      </c>
      <c r="G274" s="38"/>
      <c r="H274" s="38"/>
      <c r="I274" s="231"/>
      <c r="J274" s="38"/>
      <c r="K274" s="38"/>
      <c r="L274" s="42"/>
      <c r="M274" s="232"/>
      <c r="N274" s="233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142</v>
      </c>
      <c r="AU274" s="15" t="s">
        <v>87</v>
      </c>
    </row>
    <row r="275" s="13" customFormat="1">
      <c r="A275" s="13"/>
      <c r="B275" s="245"/>
      <c r="C275" s="246"/>
      <c r="D275" s="229" t="s">
        <v>198</v>
      </c>
      <c r="E275" s="246"/>
      <c r="F275" s="247" t="s">
        <v>447</v>
      </c>
      <c r="G275" s="246"/>
      <c r="H275" s="248">
        <v>344.54000000000002</v>
      </c>
      <c r="I275" s="249"/>
      <c r="J275" s="246"/>
      <c r="K275" s="246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198</v>
      </c>
      <c r="AU275" s="254" t="s">
        <v>87</v>
      </c>
      <c r="AV275" s="13" t="s">
        <v>87</v>
      </c>
      <c r="AW275" s="13" t="s">
        <v>4</v>
      </c>
      <c r="AX275" s="13" t="s">
        <v>85</v>
      </c>
      <c r="AY275" s="254" t="s">
        <v>133</v>
      </c>
    </row>
    <row r="276" s="12" customFormat="1" ht="22.8" customHeight="1">
      <c r="A276" s="12"/>
      <c r="B276" s="200"/>
      <c r="C276" s="201"/>
      <c r="D276" s="202" t="s">
        <v>76</v>
      </c>
      <c r="E276" s="214" t="s">
        <v>448</v>
      </c>
      <c r="F276" s="214" t="s">
        <v>449</v>
      </c>
      <c r="G276" s="201"/>
      <c r="H276" s="201"/>
      <c r="I276" s="204"/>
      <c r="J276" s="215">
        <f>BK276</f>
        <v>0</v>
      </c>
      <c r="K276" s="201"/>
      <c r="L276" s="206"/>
      <c r="M276" s="207"/>
      <c r="N276" s="208"/>
      <c r="O276" s="208"/>
      <c r="P276" s="209">
        <f>SUM(P277:P278)</f>
        <v>0</v>
      </c>
      <c r="Q276" s="208"/>
      <c r="R276" s="209">
        <f>SUM(R277:R278)</f>
        <v>0.18815999999999999</v>
      </c>
      <c r="S276" s="208"/>
      <c r="T276" s="210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1" t="s">
        <v>87</v>
      </c>
      <c r="AT276" s="212" t="s">
        <v>76</v>
      </c>
      <c r="AU276" s="212" t="s">
        <v>85</v>
      </c>
      <c r="AY276" s="211" t="s">
        <v>133</v>
      </c>
      <c r="BK276" s="213">
        <f>SUM(BK277:BK278)</f>
        <v>0</v>
      </c>
    </row>
    <row r="277" s="2" customFormat="1" ht="16.5" customHeight="1">
      <c r="A277" s="36"/>
      <c r="B277" s="37"/>
      <c r="C277" s="216" t="s">
        <v>450</v>
      </c>
      <c r="D277" s="216" t="s">
        <v>135</v>
      </c>
      <c r="E277" s="217" t="s">
        <v>451</v>
      </c>
      <c r="F277" s="218" t="s">
        <v>452</v>
      </c>
      <c r="G277" s="219" t="s">
        <v>157</v>
      </c>
      <c r="H277" s="220">
        <v>49</v>
      </c>
      <c r="I277" s="221"/>
      <c r="J277" s="222">
        <f>ROUND(I277*H277,2)</f>
        <v>0</v>
      </c>
      <c r="K277" s="218" t="s">
        <v>139</v>
      </c>
      <c r="L277" s="42"/>
      <c r="M277" s="223" t="s">
        <v>1</v>
      </c>
      <c r="N277" s="224" t="s">
        <v>42</v>
      </c>
      <c r="O277" s="89"/>
      <c r="P277" s="225">
        <f>O277*H277</f>
        <v>0</v>
      </c>
      <c r="Q277" s="225">
        <v>0.0038400000000000001</v>
      </c>
      <c r="R277" s="225">
        <f>Q277*H277</f>
        <v>0.18815999999999999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220</v>
      </c>
      <c r="AT277" s="227" t="s">
        <v>135</v>
      </c>
      <c r="AU277" s="227" t="s">
        <v>87</v>
      </c>
      <c r="AY277" s="15" t="s">
        <v>133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85</v>
      </c>
      <c r="BK277" s="228">
        <f>ROUND(I277*H277,2)</f>
        <v>0</v>
      </c>
      <c r="BL277" s="15" t="s">
        <v>220</v>
      </c>
      <c r="BM277" s="227" t="s">
        <v>453</v>
      </c>
    </row>
    <row r="278" s="2" customFormat="1">
      <c r="A278" s="36"/>
      <c r="B278" s="37"/>
      <c r="C278" s="38"/>
      <c r="D278" s="229" t="s">
        <v>142</v>
      </c>
      <c r="E278" s="38"/>
      <c r="F278" s="230" t="s">
        <v>454</v>
      </c>
      <c r="G278" s="38"/>
      <c r="H278" s="38"/>
      <c r="I278" s="231"/>
      <c r="J278" s="38"/>
      <c r="K278" s="38"/>
      <c r="L278" s="42"/>
      <c r="M278" s="232"/>
      <c r="N278" s="233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142</v>
      </c>
      <c r="AU278" s="15" t="s">
        <v>87</v>
      </c>
    </row>
    <row r="279" s="12" customFormat="1" ht="25.92" customHeight="1">
      <c r="A279" s="12"/>
      <c r="B279" s="200"/>
      <c r="C279" s="201"/>
      <c r="D279" s="202" t="s">
        <v>76</v>
      </c>
      <c r="E279" s="203" t="s">
        <v>455</v>
      </c>
      <c r="F279" s="203" t="s">
        <v>456</v>
      </c>
      <c r="G279" s="201"/>
      <c r="H279" s="201"/>
      <c r="I279" s="204"/>
      <c r="J279" s="205">
        <f>BK279</f>
        <v>0</v>
      </c>
      <c r="K279" s="201"/>
      <c r="L279" s="206"/>
      <c r="M279" s="207"/>
      <c r="N279" s="208"/>
      <c r="O279" s="208"/>
      <c r="P279" s="209">
        <f>P280+P289+P292+P295+P298</f>
        <v>0</v>
      </c>
      <c r="Q279" s="208"/>
      <c r="R279" s="209">
        <f>R280+R289+R292+R295+R298</f>
        <v>0</v>
      </c>
      <c r="S279" s="208"/>
      <c r="T279" s="210">
        <f>T280+T289+T292+T295+T298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1" t="s">
        <v>160</v>
      </c>
      <c r="AT279" s="212" t="s">
        <v>76</v>
      </c>
      <c r="AU279" s="212" t="s">
        <v>77</v>
      </c>
      <c r="AY279" s="211" t="s">
        <v>133</v>
      </c>
      <c r="BK279" s="213">
        <f>BK280+BK289+BK292+BK295+BK298</f>
        <v>0</v>
      </c>
    </row>
    <row r="280" s="12" customFormat="1" ht="22.8" customHeight="1">
      <c r="A280" s="12"/>
      <c r="B280" s="200"/>
      <c r="C280" s="201"/>
      <c r="D280" s="202" t="s">
        <v>76</v>
      </c>
      <c r="E280" s="214" t="s">
        <v>457</v>
      </c>
      <c r="F280" s="214" t="s">
        <v>458</v>
      </c>
      <c r="G280" s="201"/>
      <c r="H280" s="201"/>
      <c r="I280" s="204"/>
      <c r="J280" s="215">
        <f>BK280</f>
        <v>0</v>
      </c>
      <c r="K280" s="201"/>
      <c r="L280" s="206"/>
      <c r="M280" s="207"/>
      <c r="N280" s="208"/>
      <c r="O280" s="208"/>
      <c r="P280" s="209">
        <f>SUM(P281:P288)</f>
        <v>0</v>
      </c>
      <c r="Q280" s="208"/>
      <c r="R280" s="209">
        <f>SUM(R281:R288)</f>
        <v>0</v>
      </c>
      <c r="S280" s="208"/>
      <c r="T280" s="210">
        <f>SUM(T281:T288)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1" t="s">
        <v>160</v>
      </c>
      <c r="AT280" s="212" t="s">
        <v>76</v>
      </c>
      <c r="AU280" s="212" t="s">
        <v>85</v>
      </c>
      <c r="AY280" s="211" t="s">
        <v>133</v>
      </c>
      <c r="BK280" s="213">
        <f>SUM(BK281:BK288)</f>
        <v>0</v>
      </c>
    </row>
    <row r="281" s="2" customFormat="1" ht="16.5" customHeight="1">
      <c r="A281" s="36"/>
      <c r="B281" s="37"/>
      <c r="C281" s="216" t="s">
        <v>459</v>
      </c>
      <c r="D281" s="216" t="s">
        <v>135</v>
      </c>
      <c r="E281" s="217" t="s">
        <v>460</v>
      </c>
      <c r="F281" s="218" t="s">
        <v>461</v>
      </c>
      <c r="G281" s="219" t="s">
        <v>462</v>
      </c>
      <c r="H281" s="220">
        <v>1</v>
      </c>
      <c r="I281" s="221"/>
      <c r="J281" s="222">
        <f>ROUND(I281*H281,2)</f>
        <v>0</v>
      </c>
      <c r="K281" s="218" t="s">
        <v>139</v>
      </c>
      <c r="L281" s="42"/>
      <c r="M281" s="223" t="s">
        <v>1</v>
      </c>
      <c r="N281" s="224" t="s">
        <v>42</v>
      </c>
      <c r="O281" s="89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463</v>
      </c>
      <c r="AT281" s="227" t="s">
        <v>135</v>
      </c>
      <c r="AU281" s="227" t="s">
        <v>87</v>
      </c>
      <c r="AY281" s="15" t="s">
        <v>133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85</v>
      </c>
      <c r="BK281" s="228">
        <f>ROUND(I281*H281,2)</f>
        <v>0</v>
      </c>
      <c r="BL281" s="15" t="s">
        <v>463</v>
      </c>
      <c r="BM281" s="227" t="s">
        <v>464</v>
      </c>
    </row>
    <row r="282" s="2" customFormat="1">
      <c r="A282" s="36"/>
      <c r="B282" s="37"/>
      <c r="C282" s="38"/>
      <c r="D282" s="229" t="s">
        <v>142</v>
      </c>
      <c r="E282" s="38"/>
      <c r="F282" s="230" t="s">
        <v>465</v>
      </c>
      <c r="G282" s="38"/>
      <c r="H282" s="38"/>
      <c r="I282" s="231"/>
      <c r="J282" s="38"/>
      <c r="K282" s="38"/>
      <c r="L282" s="42"/>
      <c r="M282" s="232"/>
      <c r="N282" s="233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142</v>
      </c>
      <c r="AU282" s="15" t="s">
        <v>87</v>
      </c>
    </row>
    <row r="283" s="2" customFormat="1" ht="24.15" customHeight="1">
      <c r="A283" s="36"/>
      <c r="B283" s="37"/>
      <c r="C283" s="216" t="s">
        <v>466</v>
      </c>
      <c r="D283" s="216" t="s">
        <v>135</v>
      </c>
      <c r="E283" s="217" t="s">
        <v>467</v>
      </c>
      <c r="F283" s="218" t="s">
        <v>468</v>
      </c>
      <c r="G283" s="219" t="s">
        <v>462</v>
      </c>
      <c r="H283" s="220">
        <v>1</v>
      </c>
      <c r="I283" s="221"/>
      <c r="J283" s="222">
        <f>ROUND(I283*H283,2)</f>
        <v>0</v>
      </c>
      <c r="K283" s="218" t="s">
        <v>1</v>
      </c>
      <c r="L283" s="42"/>
      <c r="M283" s="223" t="s">
        <v>1</v>
      </c>
      <c r="N283" s="224" t="s">
        <v>42</v>
      </c>
      <c r="O283" s="89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463</v>
      </c>
      <c r="AT283" s="227" t="s">
        <v>135</v>
      </c>
      <c r="AU283" s="227" t="s">
        <v>87</v>
      </c>
      <c r="AY283" s="15" t="s">
        <v>133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85</v>
      </c>
      <c r="BK283" s="228">
        <f>ROUND(I283*H283,2)</f>
        <v>0</v>
      </c>
      <c r="BL283" s="15" t="s">
        <v>463</v>
      </c>
      <c r="BM283" s="227" t="s">
        <v>469</v>
      </c>
    </row>
    <row r="284" s="2" customFormat="1">
      <c r="A284" s="36"/>
      <c r="B284" s="37"/>
      <c r="C284" s="38"/>
      <c r="D284" s="229" t="s">
        <v>142</v>
      </c>
      <c r="E284" s="38"/>
      <c r="F284" s="230" t="s">
        <v>465</v>
      </c>
      <c r="G284" s="38"/>
      <c r="H284" s="38"/>
      <c r="I284" s="231"/>
      <c r="J284" s="38"/>
      <c r="K284" s="38"/>
      <c r="L284" s="42"/>
      <c r="M284" s="232"/>
      <c r="N284" s="233"/>
      <c r="O284" s="89"/>
      <c r="P284" s="89"/>
      <c r="Q284" s="89"/>
      <c r="R284" s="89"/>
      <c r="S284" s="89"/>
      <c r="T284" s="90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142</v>
      </c>
      <c r="AU284" s="15" t="s">
        <v>87</v>
      </c>
    </row>
    <row r="285" s="2" customFormat="1" ht="16.5" customHeight="1">
      <c r="A285" s="36"/>
      <c r="B285" s="37"/>
      <c r="C285" s="216" t="s">
        <v>470</v>
      </c>
      <c r="D285" s="216" t="s">
        <v>135</v>
      </c>
      <c r="E285" s="217" t="s">
        <v>471</v>
      </c>
      <c r="F285" s="218" t="s">
        <v>472</v>
      </c>
      <c r="G285" s="219" t="s">
        <v>462</v>
      </c>
      <c r="H285" s="220">
        <v>1</v>
      </c>
      <c r="I285" s="221"/>
      <c r="J285" s="222">
        <f>ROUND(I285*H285,2)</f>
        <v>0</v>
      </c>
      <c r="K285" s="218" t="s">
        <v>139</v>
      </c>
      <c r="L285" s="42"/>
      <c r="M285" s="223" t="s">
        <v>1</v>
      </c>
      <c r="N285" s="224" t="s">
        <v>42</v>
      </c>
      <c r="O285" s="89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463</v>
      </c>
      <c r="AT285" s="227" t="s">
        <v>135</v>
      </c>
      <c r="AU285" s="227" t="s">
        <v>87</v>
      </c>
      <c r="AY285" s="15" t="s">
        <v>133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85</v>
      </c>
      <c r="BK285" s="228">
        <f>ROUND(I285*H285,2)</f>
        <v>0</v>
      </c>
      <c r="BL285" s="15" t="s">
        <v>463</v>
      </c>
      <c r="BM285" s="227" t="s">
        <v>473</v>
      </c>
    </row>
    <row r="286" s="2" customFormat="1">
      <c r="A286" s="36"/>
      <c r="B286" s="37"/>
      <c r="C286" s="38"/>
      <c r="D286" s="229" t="s">
        <v>142</v>
      </c>
      <c r="E286" s="38"/>
      <c r="F286" s="230" t="s">
        <v>474</v>
      </c>
      <c r="G286" s="38"/>
      <c r="H286" s="38"/>
      <c r="I286" s="231"/>
      <c r="J286" s="38"/>
      <c r="K286" s="38"/>
      <c r="L286" s="42"/>
      <c r="M286" s="232"/>
      <c r="N286" s="233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142</v>
      </c>
      <c r="AU286" s="15" t="s">
        <v>87</v>
      </c>
    </row>
    <row r="287" s="2" customFormat="1" ht="16.5" customHeight="1">
      <c r="A287" s="36"/>
      <c r="B287" s="37"/>
      <c r="C287" s="216" t="s">
        <v>475</v>
      </c>
      <c r="D287" s="216" t="s">
        <v>135</v>
      </c>
      <c r="E287" s="217" t="s">
        <v>476</v>
      </c>
      <c r="F287" s="218" t="s">
        <v>477</v>
      </c>
      <c r="G287" s="219" t="s">
        <v>462</v>
      </c>
      <c r="H287" s="220">
        <v>1</v>
      </c>
      <c r="I287" s="221"/>
      <c r="J287" s="222">
        <f>ROUND(I287*H287,2)</f>
        <v>0</v>
      </c>
      <c r="K287" s="218" t="s">
        <v>139</v>
      </c>
      <c r="L287" s="42"/>
      <c r="M287" s="223" t="s">
        <v>1</v>
      </c>
      <c r="N287" s="224" t="s">
        <v>42</v>
      </c>
      <c r="O287" s="89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7" t="s">
        <v>463</v>
      </c>
      <c r="AT287" s="227" t="s">
        <v>135</v>
      </c>
      <c r="AU287" s="227" t="s">
        <v>87</v>
      </c>
      <c r="AY287" s="15" t="s">
        <v>133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5" t="s">
        <v>85</v>
      </c>
      <c r="BK287" s="228">
        <f>ROUND(I287*H287,2)</f>
        <v>0</v>
      </c>
      <c r="BL287" s="15" t="s">
        <v>463</v>
      </c>
      <c r="BM287" s="227" t="s">
        <v>478</v>
      </c>
    </row>
    <row r="288" s="2" customFormat="1">
      <c r="A288" s="36"/>
      <c r="B288" s="37"/>
      <c r="C288" s="38"/>
      <c r="D288" s="229" t="s">
        <v>142</v>
      </c>
      <c r="E288" s="38"/>
      <c r="F288" s="230" t="s">
        <v>479</v>
      </c>
      <c r="G288" s="38"/>
      <c r="H288" s="38"/>
      <c r="I288" s="231"/>
      <c r="J288" s="38"/>
      <c r="K288" s="38"/>
      <c r="L288" s="42"/>
      <c r="M288" s="232"/>
      <c r="N288" s="233"/>
      <c r="O288" s="89"/>
      <c r="P288" s="89"/>
      <c r="Q288" s="89"/>
      <c r="R288" s="89"/>
      <c r="S288" s="89"/>
      <c r="T288" s="90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142</v>
      </c>
      <c r="AU288" s="15" t="s">
        <v>87</v>
      </c>
    </row>
    <row r="289" s="12" customFormat="1" ht="22.8" customHeight="1">
      <c r="A289" s="12"/>
      <c r="B289" s="200"/>
      <c r="C289" s="201"/>
      <c r="D289" s="202" t="s">
        <v>76</v>
      </c>
      <c r="E289" s="214" t="s">
        <v>480</v>
      </c>
      <c r="F289" s="214" t="s">
        <v>481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SUM(P290:P291)</f>
        <v>0</v>
      </c>
      <c r="Q289" s="208"/>
      <c r="R289" s="209">
        <f>SUM(R290:R291)</f>
        <v>0</v>
      </c>
      <c r="S289" s="208"/>
      <c r="T289" s="210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1" t="s">
        <v>160</v>
      </c>
      <c r="AT289" s="212" t="s">
        <v>76</v>
      </c>
      <c r="AU289" s="212" t="s">
        <v>85</v>
      </c>
      <c r="AY289" s="211" t="s">
        <v>133</v>
      </c>
      <c r="BK289" s="213">
        <f>SUM(BK290:BK291)</f>
        <v>0</v>
      </c>
    </row>
    <row r="290" s="2" customFormat="1" ht="16.5" customHeight="1">
      <c r="A290" s="36"/>
      <c r="B290" s="37"/>
      <c r="C290" s="216" t="s">
        <v>482</v>
      </c>
      <c r="D290" s="216" t="s">
        <v>135</v>
      </c>
      <c r="E290" s="217" t="s">
        <v>483</v>
      </c>
      <c r="F290" s="218" t="s">
        <v>484</v>
      </c>
      <c r="G290" s="219" t="s">
        <v>462</v>
      </c>
      <c r="H290" s="220">
        <v>1</v>
      </c>
      <c r="I290" s="221"/>
      <c r="J290" s="222">
        <f>ROUND(I290*H290,2)</f>
        <v>0</v>
      </c>
      <c r="K290" s="218" t="s">
        <v>139</v>
      </c>
      <c r="L290" s="42"/>
      <c r="M290" s="223" t="s">
        <v>1</v>
      </c>
      <c r="N290" s="224" t="s">
        <v>42</v>
      </c>
      <c r="O290" s="89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463</v>
      </c>
      <c r="AT290" s="227" t="s">
        <v>135</v>
      </c>
      <c r="AU290" s="227" t="s">
        <v>87</v>
      </c>
      <c r="AY290" s="15" t="s">
        <v>133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85</v>
      </c>
      <c r="BK290" s="228">
        <f>ROUND(I290*H290,2)</f>
        <v>0</v>
      </c>
      <c r="BL290" s="15" t="s">
        <v>463</v>
      </c>
      <c r="BM290" s="227" t="s">
        <v>485</v>
      </c>
    </row>
    <row r="291" s="2" customFormat="1">
      <c r="A291" s="36"/>
      <c r="B291" s="37"/>
      <c r="C291" s="38"/>
      <c r="D291" s="229" t="s">
        <v>142</v>
      </c>
      <c r="E291" s="38"/>
      <c r="F291" s="230" t="s">
        <v>486</v>
      </c>
      <c r="G291" s="38"/>
      <c r="H291" s="38"/>
      <c r="I291" s="231"/>
      <c r="J291" s="38"/>
      <c r="K291" s="38"/>
      <c r="L291" s="42"/>
      <c r="M291" s="232"/>
      <c r="N291" s="233"/>
      <c r="O291" s="89"/>
      <c r="P291" s="89"/>
      <c r="Q291" s="89"/>
      <c r="R291" s="89"/>
      <c r="S291" s="89"/>
      <c r="T291" s="90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142</v>
      </c>
      <c r="AU291" s="15" t="s">
        <v>87</v>
      </c>
    </row>
    <row r="292" s="12" customFormat="1" ht="22.8" customHeight="1">
      <c r="A292" s="12"/>
      <c r="B292" s="200"/>
      <c r="C292" s="201"/>
      <c r="D292" s="202" t="s">
        <v>76</v>
      </c>
      <c r="E292" s="214" t="s">
        <v>487</v>
      </c>
      <c r="F292" s="214" t="s">
        <v>488</v>
      </c>
      <c r="G292" s="201"/>
      <c r="H292" s="201"/>
      <c r="I292" s="204"/>
      <c r="J292" s="215">
        <f>BK292</f>
        <v>0</v>
      </c>
      <c r="K292" s="201"/>
      <c r="L292" s="206"/>
      <c r="M292" s="207"/>
      <c r="N292" s="208"/>
      <c r="O292" s="208"/>
      <c r="P292" s="209">
        <f>SUM(P293:P294)</f>
        <v>0</v>
      </c>
      <c r="Q292" s="208"/>
      <c r="R292" s="209">
        <f>SUM(R293:R294)</f>
        <v>0</v>
      </c>
      <c r="S292" s="208"/>
      <c r="T292" s="210">
        <f>SUM(T293:T294)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1" t="s">
        <v>160</v>
      </c>
      <c r="AT292" s="212" t="s">
        <v>76</v>
      </c>
      <c r="AU292" s="212" t="s">
        <v>85</v>
      </c>
      <c r="AY292" s="211" t="s">
        <v>133</v>
      </c>
      <c r="BK292" s="213">
        <f>SUM(BK293:BK294)</f>
        <v>0</v>
      </c>
    </row>
    <row r="293" s="2" customFormat="1" ht="16.5" customHeight="1">
      <c r="A293" s="36"/>
      <c r="B293" s="37"/>
      <c r="C293" s="216" t="s">
        <v>489</v>
      </c>
      <c r="D293" s="216" t="s">
        <v>135</v>
      </c>
      <c r="E293" s="217" t="s">
        <v>490</v>
      </c>
      <c r="F293" s="218" t="s">
        <v>488</v>
      </c>
      <c r="G293" s="219" t="s">
        <v>462</v>
      </c>
      <c r="H293" s="220">
        <v>1</v>
      </c>
      <c r="I293" s="221"/>
      <c r="J293" s="222">
        <f>ROUND(I293*H293,2)</f>
        <v>0</v>
      </c>
      <c r="K293" s="218" t="s">
        <v>139</v>
      </c>
      <c r="L293" s="42"/>
      <c r="M293" s="223" t="s">
        <v>1</v>
      </c>
      <c r="N293" s="224" t="s">
        <v>42</v>
      </c>
      <c r="O293" s="89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7" t="s">
        <v>463</v>
      </c>
      <c r="AT293" s="227" t="s">
        <v>135</v>
      </c>
      <c r="AU293" s="227" t="s">
        <v>87</v>
      </c>
      <c r="AY293" s="15" t="s">
        <v>133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5" t="s">
        <v>85</v>
      </c>
      <c r="BK293" s="228">
        <f>ROUND(I293*H293,2)</f>
        <v>0</v>
      </c>
      <c r="BL293" s="15" t="s">
        <v>463</v>
      </c>
      <c r="BM293" s="227" t="s">
        <v>491</v>
      </c>
    </row>
    <row r="294" s="2" customFormat="1">
      <c r="A294" s="36"/>
      <c r="B294" s="37"/>
      <c r="C294" s="38"/>
      <c r="D294" s="229" t="s">
        <v>142</v>
      </c>
      <c r="E294" s="38"/>
      <c r="F294" s="230" t="s">
        <v>492</v>
      </c>
      <c r="G294" s="38"/>
      <c r="H294" s="38"/>
      <c r="I294" s="231"/>
      <c r="J294" s="38"/>
      <c r="K294" s="38"/>
      <c r="L294" s="42"/>
      <c r="M294" s="232"/>
      <c r="N294" s="233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142</v>
      </c>
      <c r="AU294" s="15" t="s">
        <v>87</v>
      </c>
    </row>
    <row r="295" s="12" customFormat="1" ht="22.8" customHeight="1">
      <c r="A295" s="12"/>
      <c r="B295" s="200"/>
      <c r="C295" s="201"/>
      <c r="D295" s="202" t="s">
        <v>76</v>
      </c>
      <c r="E295" s="214" t="s">
        <v>493</v>
      </c>
      <c r="F295" s="214" t="s">
        <v>494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SUM(P296:P297)</f>
        <v>0</v>
      </c>
      <c r="Q295" s="208"/>
      <c r="R295" s="209">
        <f>SUM(R296:R297)</f>
        <v>0</v>
      </c>
      <c r="S295" s="208"/>
      <c r="T295" s="210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160</v>
      </c>
      <c r="AT295" s="212" t="s">
        <v>76</v>
      </c>
      <c r="AU295" s="212" t="s">
        <v>85</v>
      </c>
      <c r="AY295" s="211" t="s">
        <v>133</v>
      </c>
      <c r="BK295" s="213">
        <f>SUM(BK296:BK297)</f>
        <v>0</v>
      </c>
    </row>
    <row r="296" s="2" customFormat="1" ht="16.5" customHeight="1">
      <c r="A296" s="36"/>
      <c r="B296" s="37"/>
      <c r="C296" s="216" t="s">
        <v>495</v>
      </c>
      <c r="D296" s="216" t="s">
        <v>135</v>
      </c>
      <c r="E296" s="217" t="s">
        <v>496</v>
      </c>
      <c r="F296" s="218" t="s">
        <v>497</v>
      </c>
      <c r="G296" s="219" t="s">
        <v>462</v>
      </c>
      <c r="H296" s="220">
        <v>4</v>
      </c>
      <c r="I296" s="221"/>
      <c r="J296" s="222">
        <f>ROUND(I296*H296,2)</f>
        <v>0</v>
      </c>
      <c r="K296" s="218" t="s">
        <v>139</v>
      </c>
      <c r="L296" s="42"/>
      <c r="M296" s="223" t="s">
        <v>1</v>
      </c>
      <c r="N296" s="224" t="s">
        <v>42</v>
      </c>
      <c r="O296" s="89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7" t="s">
        <v>463</v>
      </c>
      <c r="AT296" s="227" t="s">
        <v>135</v>
      </c>
      <c r="AU296" s="227" t="s">
        <v>87</v>
      </c>
      <c r="AY296" s="15" t="s">
        <v>133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5" t="s">
        <v>85</v>
      </c>
      <c r="BK296" s="228">
        <f>ROUND(I296*H296,2)</f>
        <v>0</v>
      </c>
      <c r="BL296" s="15" t="s">
        <v>463</v>
      </c>
      <c r="BM296" s="227" t="s">
        <v>498</v>
      </c>
    </row>
    <row r="297" s="2" customFormat="1">
      <c r="A297" s="36"/>
      <c r="B297" s="37"/>
      <c r="C297" s="38"/>
      <c r="D297" s="229" t="s">
        <v>142</v>
      </c>
      <c r="E297" s="38"/>
      <c r="F297" s="230" t="s">
        <v>499</v>
      </c>
      <c r="G297" s="38"/>
      <c r="H297" s="38"/>
      <c r="I297" s="231"/>
      <c r="J297" s="38"/>
      <c r="K297" s="38"/>
      <c r="L297" s="42"/>
      <c r="M297" s="232"/>
      <c r="N297" s="233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142</v>
      </c>
      <c r="AU297" s="15" t="s">
        <v>87</v>
      </c>
    </row>
    <row r="298" s="12" customFormat="1" ht="22.8" customHeight="1">
      <c r="A298" s="12"/>
      <c r="B298" s="200"/>
      <c r="C298" s="201"/>
      <c r="D298" s="202" t="s">
        <v>76</v>
      </c>
      <c r="E298" s="214" t="s">
        <v>500</v>
      </c>
      <c r="F298" s="214" t="s">
        <v>501</v>
      </c>
      <c r="G298" s="201"/>
      <c r="H298" s="201"/>
      <c r="I298" s="204"/>
      <c r="J298" s="215">
        <f>BK298</f>
        <v>0</v>
      </c>
      <c r="K298" s="201"/>
      <c r="L298" s="206"/>
      <c r="M298" s="207"/>
      <c r="N298" s="208"/>
      <c r="O298" s="208"/>
      <c r="P298" s="209">
        <f>SUM(P299:P300)</f>
        <v>0</v>
      </c>
      <c r="Q298" s="208"/>
      <c r="R298" s="209">
        <f>SUM(R299:R300)</f>
        <v>0</v>
      </c>
      <c r="S298" s="208"/>
      <c r="T298" s="210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1" t="s">
        <v>160</v>
      </c>
      <c r="AT298" s="212" t="s">
        <v>76</v>
      </c>
      <c r="AU298" s="212" t="s">
        <v>85</v>
      </c>
      <c r="AY298" s="211" t="s">
        <v>133</v>
      </c>
      <c r="BK298" s="213">
        <f>SUM(BK299:BK300)</f>
        <v>0</v>
      </c>
    </row>
    <row r="299" s="2" customFormat="1" ht="16.5" customHeight="1">
      <c r="A299" s="36"/>
      <c r="B299" s="37"/>
      <c r="C299" s="216" t="s">
        <v>502</v>
      </c>
      <c r="D299" s="216" t="s">
        <v>135</v>
      </c>
      <c r="E299" s="217" t="s">
        <v>503</v>
      </c>
      <c r="F299" s="218" t="s">
        <v>504</v>
      </c>
      <c r="G299" s="219" t="s">
        <v>505</v>
      </c>
      <c r="H299" s="220">
        <v>1</v>
      </c>
      <c r="I299" s="221"/>
      <c r="J299" s="222">
        <f>ROUND(I299*H299,2)</f>
        <v>0</v>
      </c>
      <c r="K299" s="218" t="s">
        <v>139</v>
      </c>
      <c r="L299" s="42"/>
      <c r="M299" s="223" t="s">
        <v>1</v>
      </c>
      <c r="N299" s="224" t="s">
        <v>42</v>
      </c>
      <c r="O299" s="89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7" t="s">
        <v>463</v>
      </c>
      <c r="AT299" s="227" t="s">
        <v>135</v>
      </c>
      <c r="AU299" s="227" t="s">
        <v>87</v>
      </c>
      <c r="AY299" s="15" t="s">
        <v>133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5" t="s">
        <v>85</v>
      </c>
      <c r="BK299" s="228">
        <f>ROUND(I299*H299,2)</f>
        <v>0</v>
      </c>
      <c r="BL299" s="15" t="s">
        <v>463</v>
      </c>
      <c r="BM299" s="227" t="s">
        <v>506</v>
      </c>
    </row>
    <row r="300" s="2" customFormat="1">
      <c r="A300" s="36"/>
      <c r="B300" s="37"/>
      <c r="C300" s="38"/>
      <c r="D300" s="229" t="s">
        <v>142</v>
      </c>
      <c r="E300" s="38"/>
      <c r="F300" s="230" t="s">
        <v>507</v>
      </c>
      <c r="G300" s="38"/>
      <c r="H300" s="38"/>
      <c r="I300" s="231"/>
      <c r="J300" s="38"/>
      <c r="K300" s="38"/>
      <c r="L300" s="42"/>
      <c r="M300" s="255"/>
      <c r="N300" s="256"/>
      <c r="O300" s="257"/>
      <c r="P300" s="257"/>
      <c r="Q300" s="257"/>
      <c r="R300" s="257"/>
      <c r="S300" s="257"/>
      <c r="T300" s="258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142</v>
      </c>
      <c r="AU300" s="15" t="s">
        <v>87</v>
      </c>
    </row>
    <row r="301" s="2" customFormat="1" ht="6.96" customHeight="1">
      <c r="A301" s="36"/>
      <c r="B301" s="64"/>
      <c r="C301" s="65"/>
      <c r="D301" s="65"/>
      <c r="E301" s="65"/>
      <c r="F301" s="65"/>
      <c r="G301" s="65"/>
      <c r="H301" s="65"/>
      <c r="I301" s="65"/>
      <c r="J301" s="65"/>
      <c r="K301" s="65"/>
      <c r="L301" s="42"/>
      <c r="M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</row>
  </sheetData>
  <sheetProtection sheet="1" autoFilter="0" formatColumns="0" formatRows="0" objects="1" scenarios="1" spinCount="100000" saltValue="Egh6P5WxONthXQOCbUEJG/u4oD4DiGphZWtO25+qHELCGOwRzy8VDN43GmYs17k5FxB2Zr3VeFANwswHvUNMkg==" hashValue="fP9VhVEXFRyhuAyDQmhNNeAhNfDlpCTmCdiEuyWLAogPTG/0R/zXiSznP2e2s8EDkxoFb21C9RePQ4Rgg6j14Q==" algorithmName="SHA-512" password="CC35"/>
  <autoFilter ref="C133:K300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Udržovací práce na mostě přes Milevský potok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508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94</v>
      </c>
      <c r="G12" s="36"/>
      <c r="H12" s="36"/>
      <c r="I12" s="138" t="s">
        <v>22</v>
      </c>
      <c r="J12" s="142" t="str">
        <f>'Rekapitulace stavby'!AN8</f>
        <v>8. 6. 2022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>IČ 249831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>Město Milevsko, nám. E. Beneše 420, 39901 Milevsko</v>
      </c>
      <c r="F15" s="36"/>
      <c r="G15" s="36"/>
      <c r="H15" s="36"/>
      <c r="I15" s="138" t="s">
        <v>28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>IČ 06016910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>S-pro servis s.r.o.</v>
      </c>
      <c r="F21" s="36"/>
      <c r="G21" s="36"/>
      <c r="H21" s="36"/>
      <c r="I21" s="138" t="s">
        <v>28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>IČ 06016910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>S-pro servis s.r.o.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36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ROUND((SUM(BE120:BE162)),  2)</f>
        <v>0</v>
      </c>
      <c r="G33" s="36"/>
      <c r="H33" s="36"/>
      <c r="I33" s="153">
        <v>0.20999999999999999</v>
      </c>
      <c r="J33" s="152">
        <f>ROUND(((SUM(BE120:BE162))*I33),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ROUND((SUM(BF120:BF162)),  2)</f>
        <v>0</v>
      </c>
      <c r="G34" s="36"/>
      <c r="H34" s="36"/>
      <c r="I34" s="153">
        <v>0.14999999999999999</v>
      </c>
      <c r="J34" s="152">
        <f>ROUND(((SUM(BF120:BF162))*I34),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ROUND((SUM(BG120:BG162)),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ROUND((SUM(BH120:BH162)),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ROUND((SUM(BI120:BI162)),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Udržovací práce na mostě přes Milevský potok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202206022 - Neuznatelné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Město Milevsko, nám. E. Beneše 420, 39901 Milevsko</v>
      </c>
      <c r="G91" s="38"/>
      <c r="H91" s="38"/>
      <c r="I91" s="30" t="s">
        <v>31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104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J133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118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>Udržovací práce na mostě přes Milevský potok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92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202206022 - Neuznatelné náklady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 xml:space="preserve"> </v>
      </c>
      <c r="G114" s="38"/>
      <c r="H114" s="38"/>
      <c r="I114" s="30" t="s">
        <v>22</v>
      </c>
      <c r="J114" s="77" t="str">
        <f>IF(J12="","",J12)</f>
        <v>8. 6. 2022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E15</f>
        <v>Město Milevsko, nám. E. Beneše 420, 39901 Milevsko</v>
      </c>
      <c r="G116" s="38"/>
      <c r="H116" s="38"/>
      <c r="I116" s="30" t="s">
        <v>31</v>
      </c>
      <c r="J116" s="34" t="str">
        <f>E21</f>
        <v>S-pro servis s.r.o.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>S-pro servis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119</v>
      </c>
      <c r="D119" s="192" t="s">
        <v>62</v>
      </c>
      <c r="E119" s="192" t="s">
        <v>58</v>
      </c>
      <c r="F119" s="192" t="s">
        <v>59</v>
      </c>
      <c r="G119" s="192" t="s">
        <v>120</v>
      </c>
      <c r="H119" s="192" t="s">
        <v>121</v>
      </c>
      <c r="I119" s="192" t="s">
        <v>122</v>
      </c>
      <c r="J119" s="192" t="s">
        <v>97</v>
      </c>
      <c r="K119" s="193" t="s">
        <v>123</v>
      </c>
      <c r="L119" s="194"/>
      <c r="M119" s="98" t="s">
        <v>1</v>
      </c>
      <c r="N119" s="99" t="s">
        <v>41</v>
      </c>
      <c r="O119" s="99" t="s">
        <v>124</v>
      </c>
      <c r="P119" s="99" t="s">
        <v>125</v>
      </c>
      <c r="Q119" s="99" t="s">
        <v>126</v>
      </c>
      <c r="R119" s="99" t="s">
        <v>127</v>
      </c>
      <c r="S119" s="99" t="s">
        <v>128</v>
      </c>
      <c r="T119" s="100" t="s">
        <v>129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130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47.453220999999999</v>
      </c>
      <c r="S120" s="102"/>
      <c r="T120" s="198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76</v>
      </c>
      <c r="AU120" s="15" t="s">
        <v>99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76</v>
      </c>
      <c r="E121" s="203" t="s">
        <v>131</v>
      </c>
      <c r="F121" s="203" t="s">
        <v>132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P122+P133+P160</f>
        <v>0</v>
      </c>
      <c r="Q121" s="208"/>
      <c r="R121" s="209">
        <f>R122+R133+R160</f>
        <v>47.453220999999999</v>
      </c>
      <c r="S121" s="208"/>
      <c r="T121" s="210">
        <f>T122+T133+T160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85</v>
      </c>
      <c r="AT121" s="212" t="s">
        <v>76</v>
      </c>
      <c r="AU121" s="212" t="s">
        <v>77</v>
      </c>
      <c r="AY121" s="211" t="s">
        <v>133</v>
      </c>
      <c r="BK121" s="213">
        <f>BK122+BK133+BK160</f>
        <v>0</v>
      </c>
    </row>
    <row r="122" s="12" customFormat="1" ht="22.8" customHeight="1">
      <c r="A122" s="12"/>
      <c r="B122" s="200"/>
      <c r="C122" s="201"/>
      <c r="D122" s="202" t="s">
        <v>76</v>
      </c>
      <c r="E122" s="214" t="s">
        <v>160</v>
      </c>
      <c r="F122" s="214" t="s">
        <v>235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SUM(P123:P132)</f>
        <v>0</v>
      </c>
      <c r="Q122" s="208"/>
      <c r="R122" s="209">
        <f>SUM(R123:R132)</f>
        <v>26.478817000000003</v>
      </c>
      <c r="S122" s="208"/>
      <c r="T122" s="210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85</v>
      </c>
      <c r="AT122" s="212" t="s">
        <v>76</v>
      </c>
      <c r="AU122" s="212" t="s">
        <v>85</v>
      </c>
      <c r="AY122" s="211" t="s">
        <v>133</v>
      </c>
      <c r="BK122" s="213">
        <f>SUM(BK123:BK132)</f>
        <v>0</v>
      </c>
    </row>
    <row r="123" s="2" customFormat="1" ht="16.5" customHeight="1">
      <c r="A123" s="36"/>
      <c r="B123" s="37"/>
      <c r="C123" s="216" t="s">
        <v>85</v>
      </c>
      <c r="D123" s="216" t="s">
        <v>135</v>
      </c>
      <c r="E123" s="217" t="s">
        <v>509</v>
      </c>
      <c r="F123" s="218" t="s">
        <v>510</v>
      </c>
      <c r="G123" s="219" t="s">
        <v>138</v>
      </c>
      <c r="H123" s="220">
        <v>44.119999999999997</v>
      </c>
      <c r="I123" s="221"/>
      <c r="J123" s="222">
        <f>ROUND(I123*H123,2)</f>
        <v>0</v>
      </c>
      <c r="K123" s="218" t="s">
        <v>139</v>
      </c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0.23000000000000001</v>
      </c>
      <c r="R123" s="225">
        <f>Q123*H123</f>
        <v>10.147600000000001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140</v>
      </c>
      <c r="AT123" s="227" t="s">
        <v>135</v>
      </c>
      <c r="AU123" s="227" t="s">
        <v>87</v>
      </c>
      <c r="AY123" s="15" t="s">
        <v>133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140</v>
      </c>
      <c r="BM123" s="227" t="s">
        <v>511</v>
      </c>
    </row>
    <row r="124" s="2" customFormat="1">
      <c r="A124" s="36"/>
      <c r="B124" s="37"/>
      <c r="C124" s="38"/>
      <c r="D124" s="229" t="s">
        <v>142</v>
      </c>
      <c r="E124" s="38"/>
      <c r="F124" s="230" t="s">
        <v>512</v>
      </c>
      <c r="G124" s="38"/>
      <c r="H124" s="38"/>
      <c r="I124" s="231"/>
      <c r="J124" s="38"/>
      <c r="K124" s="38"/>
      <c r="L124" s="42"/>
      <c r="M124" s="232"/>
      <c r="N124" s="23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142</v>
      </c>
      <c r="AU124" s="15" t="s">
        <v>87</v>
      </c>
    </row>
    <row r="125" s="2" customFormat="1" ht="24.15" customHeight="1">
      <c r="A125" s="36"/>
      <c r="B125" s="37"/>
      <c r="C125" s="216" t="s">
        <v>87</v>
      </c>
      <c r="D125" s="216" t="s">
        <v>135</v>
      </c>
      <c r="E125" s="217" t="s">
        <v>513</v>
      </c>
      <c r="F125" s="218" t="s">
        <v>514</v>
      </c>
      <c r="G125" s="219" t="s">
        <v>138</v>
      </c>
      <c r="H125" s="220">
        <v>40.140999999999998</v>
      </c>
      <c r="I125" s="221"/>
      <c r="J125" s="222">
        <f>ROUND(I125*H125,2)</f>
        <v>0</v>
      </c>
      <c r="K125" s="218" t="s">
        <v>139</v>
      </c>
      <c r="L125" s="42"/>
      <c r="M125" s="223" t="s">
        <v>1</v>
      </c>
      <c r="N125" s="224" t="s">
        <v>42</v>
      </c>
      <c r="O125" s="89"/>
      <c r="P125" s="225">
        <f>O125*H125</f>
        <v>0</v>
      </c>
      <c r="Q125" s="225">
        <v>0.16700000000000001</v>
      </c>
      <c r="R125" s="225">
        <f>Q125*H125</f>
        <v>6.7035470000000004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140</v>
      </c>
      <c r="AT125" s="227" t="s">
        <v>135</v>
      </c>
      <c r="AU125" s="227" t="s">
        <v>87</v>
      </c>
      <c r="AY125" s="15" t="s">
        <v>133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85</v>
      </c>
      <c r="BK125" s="228">
        <f>ROUND(I125*H125,2)</f>
        <v>0</v>
      </c>
      <c r="BL125" s="15" t="s">
        <v>140</v>
      </c>
      <c r="BM125" s="227" t="s">
        <v>515</v>
      </c>
    </row>
    <row r="126" s="2" customFormat="1">
      <c r="A126" s="36"/>
      <c r="B126" s="37"/>
      <c r="C126" s="38"/>
      <c r="D126" s="229" t="s">
        <v>142</v>
      </c>
      <c r="E126" s="38"/>
      <c r="F126" s="230" t="s">
        <v>516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142</v>
      </c>
      <c r="AU126" s="15" t="s">
        <v>87</v>
      </c>
    </row>
    <row r="127" s="2" customFormat="1" ht="16.5" customHeight="1">
      <c r="A127" s="36"/>
      <c r="B127" s="37"/>
      <c r="C127" s="234" t="s">
        <v>148</v>
      </c>
      <c r="D127" s="234" t="s">
        <v>166</v>
      </c>
      <c r="E127" s="235" t="s">
        <v>251</v>
      </c>
      <c r="F127" s="236" t="s">
        <v>517</v>
      </c>
      <c r="G127" s="237" t="s">
        <v>138</v>
      </c>
      <c r="H127" s="238">
        <v>42.148000000000003</v>
      </c>
      <c r="I127" s="239"/>
      <c r="J127" s="240">
        <f>ROUND(I127*H127,2)</f>
        <v>0</v>
      </c>
      <c r="K127" s="236" t="s">
        <v>139</v>
      </c>
      <c r="L127" s="241"/>
      <c r="M127" s="242" t="s">
        <v>1</v>
      </c>
      <c r="N127" s="243" t="s">
        <v>42</v>
      </c>
      <c r="O127" s="89"/>
      <c r="P127" s="225">
        <f>O127*H127</f>
        <v>0</v>
      </c>
      <c r="Q127" s="225">
        <v>0.222</v>
      </c>
      <c r="R127" s="225">
        <f>Q127*H127</f>
        <v>9.3568560000000005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171</v>
      </c>
      <c r="AT127" s="227" t="s">
        <v>166</v>
      </c>
      <c r="AU127" s="227" t="s">
        <v>87</v>
      </c>
      <c r="AY127" s="15" t="s">
        <v>133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140</v>
      </c>
      <c r="BM127" s="227" t="s">
        <v>518</v>
      </c>
    </row>
    <row r="128" s="2" customFormat="1">
      <c r="A128" s="36"/>
      <c r="B128" s="37"/>
      <c r="C128" s="38"/>
      <c r="D128" s="229" t="s">
        <v>142</v>
      </c>
      <c r="E128" s="38"/>
      <c r="F128" s="230" t="s">
        <v>517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142</v>
      </c>
      <c r="AU128" s="15" t="s">
        <v>87</v>
      </c>
    </row>
    <row r="129" s="2" customFormat="1" ht="24.15" customHeight="1">
      <c r="A129" s="36"/>
      <c r="B129" s="37"/>
      <c r="C129" s="216" t="s">
        <v>140</v>
      </c>
      <c r="D129" s="216" t="s">
        <v>135</v>
      </c>
      <c r="E129" s="217" t="s">
        <v>519</v>
      </c>
      <c r="F129" s="218" t="s">
        <v>520</v>
      </c>
      <c r="G129" s="219" t="s">
        <v>138</v>
      </c>
      <c r="H129" s="220">
        <v>1.2</v>
      </c>
      <c r="I129" s="221"/>
      <c r="J129" s="222">
        <f>ROUND(I129*H129,2)</f>
        <v>0</v>
      </c>
      <c r="K129" s="218" t="s">
        <v>139</v>
      </c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0.089219999999999994</v>
      </c>
      <c r="R129" s="225">
        <f>Q129*H129</f>
        <v>0.10706399999999999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140</v>
      </c>
      <c r="AT129" s="227" t="s">
        <v>135</v>
      </c>
      <c r="AU129" s="227" t="s">
        <v>87</v>
      </c>
      <c r="AY129" s="15" t="s">
        <v>133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140</v>
      </c>
      <c r="BM129" s="227" t="s">
        <v>521</v>
      </c>
    </row>
    <row r="130" s="2" customFormat="1">
      <c r="A130" s="36"/>
      <c r="B130" s="37"/>
      <c r="C130" s="38"/>
      <c r="D130" s="229" t="s">
        <v>142</v>
      </c>
      <c r="E130" s="38"/>
      <c r="F130" s="230" t="s">
        <v>522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142</v>
      </c>
      <c r="AU130" s="15" t="s">
        <v>87</v>
      </c>
    </row>
    <row r="131" s="2" customFormat="1" ht="24.15" customHeight="1">
      <c r="A131" s="36"/>
      <c r="B131" s="37"/>
      <c r="C131" s="234" t="s">
        <v>160</v>
      </c>
      <c r="D131" s="234" t="s">
        <v>166</v>
      </c>
      <c r="E131" s="235" t="s">
        <v>523</v>
      </c>
      <c r="F131" s="236" t="s">
        <v>524</v>
      </c>
      <c r="G131" s="237" t="s">
        <v>138</v>
      </c>
      <c r="H131" s="238">
        <v>1.25</v>
      </c>
      <c r="I131" s="239"/>
      <c r="J131" s="240">
        <f>ROUND(I131*H131,2)</f>
        <v>0</v>
      </c>
      <c r="K131" s="236" t="s">
        <v>139</v>
      </c>
      <c r="L131" s="241"/>
      <c r="M131" s="242" t="s">
        <v>1</v>
      </c>
      <c r="N131" s="243" t="s">
        <v>42</v>
      </c>
      <c r="O131" s="89"/>
      <c r="P131" s="225">
        <f>O131*H131</f>
        <v>0</v>
      </c>
      <c r="Q131" s="225">
        <v>0.13100000000000001</v>
      </c>
      <c r="R131" s="225">
        <f>Q131*H131</f>
        <v>0.16375000000000001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171</v>
      </c>
      <c r="AT131" s="227" t="s">
        <v>166</v>
      </c>
      <c r="AU131" s="227" t="s">
        <v>87</v>
      </c>
      <c r="AY131" s="15" t="s">
        <v>133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140</v>
      </c>
      <c r="BM131" s="227" t="s">
        <v>525</v>
      </c>
    </row>
    <row r="132" s="2" customFormat="1">
      <c r="A132" s="36"/>
      <c r="B132" s="37"/>
      <c r="C132" s="38"/>
      <c r="D132" s="229" t="s">
        <v>142</v>
      </c>
      <c r="E132" s="38"/>
      <c r="F132" s="230" t="s">
        <v>524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142</v>
      </c>
      <c r="AU132" s="15" t="s">
        <v>87</v>
      </c>
    </row>
    <row r="133" s="12" customFormat="1" ht="22.8" customHeight="1">
      <c r="A133" s="12"/>
      <c r="B133" s="200"/>
      <c r="C133" s="201"/>
      <c r="D133" s="202" t="s">
        <v>76</v>
      </c>
      <c r="E133" s="214" t="s">
        <v>182</v>
      </c>
      <c r="F133" s="214" t="s">
        <v>315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SUM(P134:P159)</f>
        <v>0</v>
      </c>
      <c r="Q133" s="208"/>
      <c r="R133" s="209">
        <f>SUM(R134:R159)</f>
        <v>20.974404</v>
      </c>
      <c r="S133" s="208"/>
      <c r="T133" s="210">
        <f>SUM(T134:T159)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85</v>
      </c>
      <c r="AT133" s="212" t="s">
        <v>76</v>
      </c>
      <c r="AU133" s="212" t="s">
        <v>85</v>
      </c>
      <c r="AY133" s="211" t="s">
        <v>133</v>
      </c>
      <c r="BK133" s="213">
        <f>SUM(BK134:BK159)</f>
        <v>0</v>
      </c>
    </row>
    <row r="134" s="2" customFormat="1" ht="24.15" customHeight="1">
      <c r="A134" s="36"/>
      <c r="B134" s="37"/>
      <c r="C134" s="216" t="s">
        <v>165</v>
      </c>
      <c r="D134" s="216" t="s">
        <v>135</v>
      </c>
      <c r="E134" s="217" t="s">
        <v>526</v>
      </c>
      <c r="F134" s="218" t="s">
        <v>527</v>
      </c>
      <c r="G134" s="219" t="s">
        <v>223</v>
      </c>
      <c r="H134" s="220">
        <v>2</v>
      </c>
      <c r="I134" s="221"/>
      <c r="J134" s="222">
        <f>ROUND(I134*H134,2)</f>
        <v>0</v>
      </c>
      <c r="K134" s="218" t="s">
        <v>139</v>
      </c>
      <c r="L134" s="42"/>
      <c r="M134" s="223" t="s">
        <v>1</v>
      </c>
      <c r="N134" s="224" t="s">
        <v>42</v>
      </c>
      <c r="O134" s="89"/>
      <c r="P134" s="225">
        <f>O134*H134</f>
        <v>0</v>
      </c>
      <c r="Q134" s="225">
        <v>0.00069999999999999999</v>
      </c>
      <c r="R134" s="225">
        <f>Q134*H134</f>
        <v>0.0014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140</v>
      </c>
      <c r="AT134" s="227" t="s">
        <v>135</v>
      </c>
      <c r="AU134" s="227" t="s">
        <v>87</v>
      </c>
      <c r="AY134" s="15" t="s">
        <v>133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140</v>
      </c>
      <c r="BM134" s="227" t="s">
        <v>528</v>
      </c>
    </row>
    <row r="135" s="2" customFormat="1">
      <c r="A135" s="36"/>
      <c r="B135" s="37"/>
      <c r="C135" s="38"/>
      <c r="D135" s="229" t="s">
        <v>142</v>
      </c>
      <c r="E135" s="38"/>
      <c r="F135" s="230" t="s">
        <v>529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142</v>
      </c>
      <c r="AU135" s="15" t="s">
        <v>87</v>
      </c>
    </row>
    <row r="136" s="2" customFormat="1" ht="16.5" customHeight="1">
      <c r="A136" s="36"/>
      <c r="B136" s="37"/>
      <c r="C136" s="234" t="s">
        <v>174</v>
      </c>
      <c r="D136" s="234" t="s">
        <v>166</v>
      </c>
      <c r="E136" s="235" t="s">
        <v>530</v>
      </c>
      <c r="F136" s="236" t="s">
        <v>531</v>
      </c>
      <c r="G136" s="237" t="s">
        <v>223</v>
      </c>
      <c r="H136" s="238">
        <v>1</v>
      </c>
      <c r="I136" s="239"/>
      <c r="J136" s="240">
        <f>ROUND(I136*H136,2)</f>
        <v>0</v>
      </c>
      <c r="K136" s="236" t="s">
        <v>139</v>
      </c>
      <c r="L136" s="241"/>
      <c r="M136" s="242" t="s">
        <v>1</v>
      </c>
      <c r="N136" s="243" t="s">
        <v>42</v>
      </c>
      <c r="O136" s="89"/>
      <c r="P136" s="225">
        <f>O136*H136</f>
        <v>0</v>
      </c>
      <c r="Q136" s="225">
        <v>0.0025000000000000001</v>
      </c>
      <c r="R136" s="225">
        <f>Q136*H136</f>
        <v>0.0025000000000000001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171</v>
      </c>
      <c r="AT136" s="227" t="s">
        <v>166</v>
      </c>
      <c r="AU136" s="227" t="s">
        <v>87</v>
      </c>
      <c r="AY136" s="15" t="s">
        <v>133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140</v>
      </c>
      <c r="BM136" s="227" t="s">
        <v>532</v>
      </c>
    </row>
    <row r="137" s="2" customFormat="1">
      <c r="A137" s="36"/>
      <c r="B137" s="37"/>
      <c r="C137" s="38"/>
      <c r="D137" s="229" t="s">
        <v>142</v>
      </c>
      <c r="E137" s="38"/>
      <c r="F137" s="230" t="s">
        <v>531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142</v>
      </c>
      <c r="AU137" s="15" t="s">
        <v>87</v>
      </c>
    </row>
    <row r="138" s="2" customFormat="1" ht="16.5" customHeight="1">
      <c r="A138" s="36"/>
      <c r="B138" s="37"/>
      <c r="C138" s="234" t="s">
        <v>171</v>
      </c>
      <c r="D138" s="234" t="s">
        <v>166</v>
      </c>
      <c r="E138" s="235" t="s">
        <v>533</v>
      </c>
      <c r="F138" s="236" t="s">
        <v>534</v>
      </c>
      <c r="G138" s="237" t="s">
        <v>223</v>
      </c>
      <c r="H138" s="238">
        <v>1</v>
      </c>
      <c r="I138" s="239"/>
      <c r="J138" s="240">
        <f>ROUND(I138*H138,2)</f>
        <v>0</v>
      </c>
      <c r="K138" s="236" t="s">
        <v>139</v>
      </c>
      <c r="L138" s="241"/>
      <c r="M138" s="242" t="s">
        <v>1</v>
      </c>
      <c r="N138" s="243" t="s">
        <v>42</v>
      </c>
      <c r="O138" s="89"/>
      <c r="P138" s="225">
        <f>O138*H138</f>
        <v>0</v>
      </c>
      <c r="Q138" s="225">
        <v>0.0074999999999999997</v>
      </c>
      <c r="R138" s="225">
        <f>Q138*H138</f>
        <v>0.0074999999999999997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171</v>
      </c>
      <c r="AT138" s="227" t="s">
        <v>166</v>
      </c>
      <c r="AU138" s="227" t="s">
        <v>87</v>
      </c>
      <c r="AY138" s="15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140</v>
      </c>
      <c r="BM138" s="227" t="s">
        <v>535</v>
      </c>
    </row>
    <row r="139" s="2" customFormat="1">
      <c r="A139" s="36"/>
      <c r="B139" s="37"/>
      <c r="C139" s="38"/>
      <c r="D139" s="229" t="s">
        <v>142</v>
      </c>
      <c r="E139" s="38"/>
      <c r="F139" s="230" t="s">
        <v>534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142</v>
      </c>
      <c r="AU139" s="15" t="s">
        <v>87</v>
      </c>
    </row>
    <row r="140" s="2" customFormat="1" ht="24.15" customHeight="1">
      <c r="A140" s="36"/>
      <c r="B140" s="37"/>
      <c r="C140" s="216" t="s">
        <v>182</v>
      </c>
      <c r="D140" s="216" t="s">
        <v>135</v>
      </c>
      <c r="E140" s="217" t="s">
        <v>536</v>
      </c>
      <c r="F140" s="218" t="s">
        <v>537</v>
      </c>
      <c r="G140" s="219" t="s">
        <v>223</v>
      </c>
      <c r="H140" s="220">
        <v>2</v>
      </c>
      <c r="I140" s="221"/>
      <c r="J140" s="222">
        <f>ROUND(I140*H140,2)</f>
        <v>0</v>
      </c>
      <c r="K140" s="218" t="s">
        <v>139</v>
      </c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0.11241</v>
      </c>
      <c r="R140" s="225">
        <f>Q140*H140</f>
        <v>0.22481999999999999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140</v>
      </c>
      <c r="AT140" s="227" t="s">
        <v>135</v>
      </c>
      <c r="AU140" s="227" t="s">
        <v>87</v>
      </c>
      <c r="AY140" s="15" t="s">
        <v>133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140</v>
      </c>
      <c r="BM140" s="227" t="s">
        <v>538</v>
      </c>
    </row>
    <row r="141" s="2" customFormat="1">
      <c r="A141" s="36"/>
      <c r="B141" s="37"/>
      <c r="C141" s="38"/>
      <c r="D141" s="229" t="s">
        <v>142</v>
      </c>
      <c r="E141" s="38"/>
      <c r="F141" s="230" t="s">
        <v>539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142</v>
      </c>
      <c r="AU141" s="15" t="s">
        <v>87</v>
      </c>
    </row>
    <row r="142" s="2" customFormat="1" ht="21.75" customHeight="1">
      <c r="A142" s="36"/>
      <c r="B142" s="37"/>
      <c r="C142" s="234" t="s">
        <v>187</v>
      </c>
      <c r="D142" s="234" t="s">
        <v>166</v>
      </c>
      <c r="E142" s="235" t="s">
        <v>540</v>
      </c>
      <c r="F142" s="236" t="s">
        <v>541</v>
      </c>
      <c r="G142" s="237" t="s">
        <v>223</v>
      </c>
      <c r="H142" s="238">
        <v>2</v>
      </c>
      <c r="I142" s="239"/>
      <c r="J142" s="240">
        <f>ROUND(I142*H142,2)</f>
        <v>0</v>
      </c>
      <c r="K142" s="236" t="s">
        <v>139</v>
      </c>
      <c r="L142" s="241"/>
      <c r="M142" s="242" t="s">
        <v>1</v>
      </c>
      <c r="N142" s="243" t="s">
        <v>42</v>
      </c>
      <c r="O142" s="89"/>
      <c r="P142" s="225">
        <f>O142*H142</f>
        <v>0</v>
      </c>
      <c r="Q142" s="225">
        <v>0.0061000000000000004</v>
      </c>
      <c r="R142" s="225">
        <f>Q142*H142</f>
        <v>0.012200000000000001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171</v>
      </c>
      <c r="AT142" s="227" t="s">
        <v>166</v>
      </c>
      <c r="AU142" s="227" t="s">
        <v>87</v>
      </c>
      <c r="AY142" s="15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140</v>
      </c>
      <c r="BM142" s="227" t="s">
        <v>542</v>
      </c>
    </row>
    <row r="143" s="2" customFormat="1">
      <c r="A143" s="36"/>
      <c r="B143" s="37"/>
      <c r="C143" s="38"/>
      <c r="D143" s="229" t="s">
        <v>142</v>
      </c>
      <c r="E143" s="38"/>
      <c r="F143" s="230" t="s">
        <v>541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142</v>
      </c>
      <c r="AU143" s="15" t="s">
        <v>87</v>
      </c>
    </row>
    <row r="144" s="2" customFormat="1" ht="16.5" customHeight="1">
      <c r="A144" s="36"/>
      <c r="B144" s="37"/>
      <c r="C144" s="234" t="s">
        <v>192</v>
      </c>
      <c r="D144" s="234" t="s">
        <v>166</v>
      </c>
      <c r="E144" s="235" t="s">
        <v>543</v>
      </c>
      <c r="F144" s="236" t="s">
        <v>544</v>
      </c>
      <c r="G144" s="237" t="s">
        <v>223</v>
      </c>
      <c r="H144" s="238">
        <v>2</v>
      </c>
      <c r="I144" s="239"/>
      <c r="J144" s="240">
        <f>ROUND(I144*H144,2)</f>
        <v>0</v>
      </c>
      <c r="K144" s="236" t="s">
        <v>139</v>
      </c>
      <c r="L144" s="241"/>
      <c r="M144" s="242" t="s">
        <v>1</v>
      </c>
      <c r="N144" s="243" t="s">
        <v>42</v>
      </c>
      <c r="O144" s="89"/>
      <c r="P144" s="225">
        <f>O144*H144</f>
        <v>0</v>
      </c>
      <c r="Q144" s="225">
        <v>0.0030000000000000001</v>
      </c>
      <c r="R144" s="225">
        <f>Q144*H144</f>
        <v>0.0060000000000000001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171</v>
      </c>
      <c r="AT144" s="227" t="s">
        <v>166</v>
      </c>
      <c r="AU144" s="227" t="s">
        <v>87</v>
      </c>
      <c r="AY144" s="15" t="s">
        <v>133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140</v>
      </c>
      <c r="BM144" s="227" t="s">
        <v>545</v>
      </c>
    </row>
    <row r="145" s="2" customFormat="1">
      <c r="A145" s="36"/>
      <c r="B145" s="37"/>
      <c r="C145" s="38"/>
      <c r="D145" s="229" t="s">
        <v>142</v>
      </c>
      <c r="E145" s="38"/>
      <c r="F145" s="230" t="s">
        <v>544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142</v>
      </c>
      <c r="AU145" s="15" t="s">
        <v>87</v>
      </c>
    </row>
    <row r="146" s="2" customFormat="1" ht="16.5" customHeight="1">
      <c r="A146" s="36"/>
      <c r="B146" s="37"/>
      <c r="C146" s="234" t="s">
        <v>201</v>
      </c>
      <c r="D146" s="234" t="s">
        <v>166</v>
      </c>
      <c r="E146" s="235" t="s">
        <v>546</v>
      </c>
      <c r="F146" s="236" t="s">
        <v>547</v>
      </c>
      <c r="G146" s="237" t="s">
        <v>223</v>
      </c>
      <c r="H146" s="238">
        <v>2</v>
      </c>
      <c r="I146" s="239"/>
      <c r="J146" s="240">
        <f>ROUND(I146*H146,2)</f>
        <v>0</v>
      </c>
      <c r="K146" s="236" t="s">
        <v>139</v>
      </c>
      <c r="L146" s="241"/>
      <c r="M146" s="242" t="s">
        <v>1</v>
      </c>
      <c r="N146" s="243" t="s">
        <v>42</v>
      </c>
      <c r="O146" s="89"/>
      <c r="P146" s="225">
        <f>O146*H146</f>
        <v>0</v>
      </c>
      <c r="Q146" s="225">
        <v>0.00010000000000000001</v>
      </c>
      <c r="R146" s="225">
        <f>Q146*H146</f>
        <v>0.00020000000000000001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171</v>
      </c>
      <c r="AT146" s="227" t="s">
        <v>166</v>
      </c>
      <c r="AU146" s="227" t="s">
        <v>87</v>
      </c>
      <c r="AY146" s="15" t="s">
        <v>133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140</v>
      </c>
      <c r="BM146" s="227" t="s">
        <v>548</v>
      </c>
    </row>
    <row r="147" s="2" customFormat="1">
      <c r="A147" s="36"/>
      <c r="B147" s="37"/>
      <c r="C147" s="38"/>
      <c r="D147" s="229" t="s">
        <v>142</v>
      </c>
      <c r="E147" s="38"/>
      <c r="F147" s="230" t="s">
        <v>547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142</v>
      </c>
      <c r="AU147" s="15" t="s">
        <v>87</v>
      </c>
    </row>
    <row r="148" s="2" customFormat="1" ht="21.75" customHeight="1">
      <c r="A148" s="36"/>
      <c r="B148" s="37"/>
      <c r="C148" s="234" t="s">
        <v>206</v>
      </c>
      <c r="D148" s="234" t="s">
        <v>166</v>
      </c>
      <c r="E148" s="235" t="s">
        <v>549</v>
      </c>
      <c r="F148" s="236" t="s">
        <v>550</v>
      </c>
      <c r="G148" s="237" t="s">
        <v>223</v>
      </c>
      <c r="H148" s="238">
        <v>4</v>
      </c>
      <c r="I148" s="239"/>
      <c r="J148" s="240">
        <f>ROUND(I148*H148,2)</f>
        <v>0</v>
      </c>
      <c r="K148" s="236" t="s">
        <v>139</v>
      </c>
      <c r="L148" s="241"/>
      <c r="M148" s="242" t="s">
        <v>1</v>
      </c>
      <c r="N148" s="243" t="s">
        <v>42</v>
      </c>
      <c r="O148" s="89"/>
      <c r="P148" s="225">
        <f>O148*H148</f>
        <v>0</v>
      </c>
      <c r="Q148" s="225">
        <v>0.00035</v>
      </c>
      <c r="R148" s="225">
        <f>Q148*H148</f>
        <v>0.0014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171</v>
      </c>
      <c r="AT148" s="227" t="s">
        <v>166</v>
      </c>
      <c r="AU148" s="227" t="s">
        <v>87</v>
      </c>
      <c r="AY148" s="15" t="s">
        <v>133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140</v>
      </c>
      <c r="BM148" s="227" t="s">
        <v>551</v>
      </c>
    </row>
    <row r="149" s="2" customFormat="1">
      <c r="A149" s="36"/>
      <c r="B149" s="37"/>
      <c r="C149" s="38"/>
      <c r="D149" s="229" t="s">
        <v>142</v>
      </c>
      <c r="E149" s="38"/>
      <c r="F149" s="230" t="s">
        <v>550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142</v>
      </c>
      <c r="AU149" s="15" t="s">
        <v>87</v>
      </c>
    </row>
    <row r="150" s="2" customFormat="1" ht="24.15" customHeight="1">
      <c r="A150" s="36"/>
      <c r="B150" s="37"/>
      <c r="C150" s="216" t="s">
        <v>211</v>
      </c>
      <c r="D150" s="216" t="s">
        <v>135</v>
      </c>
      <c r="E150" s="217" t="s">
        <v>552</v>
      </c>
      <c r="F150" s="218" t="s">
        <v>553</v>
      </c>
      <c r="G150" s="219" t="s">
        <v>157</v>
      </c>
      <c r="H150" s="220">
        <v>75.200000000000003</v>
      </c>
      <c r="I150" s="221"/>
      <c r="J150" s="222">
        <f>ROUND(I150*H150,2)</f>
        <v>0</v>
      </c>
      <c r="K150" s="218" t="s">
        <v>139</v>
      </c>
      <c r="L150" s="42"/>
      <c r="M150" s="223" t="s">
        <v>1</v>
      </c>
      <c r="N150" s="224" t="s">
        <v>42</v>
      </c>
      <c r="O150" s="89"/>
      <c r="P150" s="225">
        <f>O150*H150</f>
        <v>0</v>
      </c>
      <c r="Q150" s="225">
        <v>0.14066999999999999</v>
      </c>
      <c r="R150" s="225">
        <f>Q150*H150</f>
        <v>10.578384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140</v>
      </c>
      <c r="AT150" s="227" t="s">
        <v>135</v>
      </c>
      <c r="AU150" s="227" t="s">
        <v>87</v>
      </c>
      <c r="AY150" s="15" t="s">
        <v>133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140</v>
      </c>
      <c r="BM150" s="227" t="s">
        <v>554</v>
      </c>
    </row>
    <row r="151" s="2" customFormat="1">
      <c r="A151" s="36"/>
      <c r="B151" s="37"/>
      <c r="C151" s="38"/>
      <c r="D151" s="229" t="s">
        <v>142</v>
      </c>
      <c r="E151" s="38"/>
      <c r="F151" s="230" t="s">
        <v>555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142</v>
      </c>
      <c r="AU151" s="15" t="s">
        <v>87</v>
      </c>
    </row>
    <row r="152" s="2" customFormat="1" ht="16.5" customHeight="1">
      <c r="A152" s="36"/>
      <c r="B152" s="37"/>
      <c r="C152" s="234" t="s">
        <v>8</v>
      </c>
      <c r="D152" s="234" t="s">
        <v>166</v>
      </c>
      <c r="E152" s="235" t="s">
        <v>556</v>
      </c>
      <c r="F152" s="236" t="s">
        <v>557</v>
      </c>
      <c r="G152" s="237" t="s">
        <v>157</v>
      </c>
      <c r="H152" s="238">
        <v>11</v>
      </c>
      <c r="I152" s="239"/>
      <c r="J152" s="240">
        <f>ROUND(I152*H152,2)</f>
        <v>0</v>
      </c>
      <c r="K152" s="236" t="s">
        <v>139</v>
      </c>
      <c r="L152" s="241"/>
      <c r="M152" s="242" t="s">
        <v>1</v>
      </c>
      <c r="N152" s="243" t="s">
        <v>42</v>
      </c>
      <c r="O152" s="89"/>
      <c r="P152" s="225">
        <f>O152*H152</f>
        <v>0</v>
      </c>
      <c r="Q152" s="225">
        <v>0.105</v>
      </c>
      <c r="R152" s="225">
        <f>Q152*H152</f>
        <v>1.155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171</v>
      </c>
      <c r="AT152" s="227" t="s">
        <v>166</v>
      </c>
      <c r="AU152" s="227" t="s">
        <v>87</v>
      </c>
      <c r="AY152" s="15" t="s">
        <v>133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140</v>
      </c>
      <c r="BM152" s="227" t="s">
        <v>558</v>
      </c>
    </row>
    <row r="153" s="2" customFormat="1">
      <c r="A153" s="36"/>
      <c r="B153" s="37"/>
      <c r="C153" s="38"/>
      <c r="D153" s="229" t="s">
        <v>142</v>
      </c>
      <c r="E153" s="38"/>
      <c r="F153" s="230" t="s">
        <v>557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142</v>
      </c>
      <c r="AU153" s="15" t="s">
        <v>87</v>
      </c>
    </row>
    <row r="154" s="2" customFormat="1">
      <c r="A154" s="36"/>
      <c r="B154" s="37"/>
      <c r="C154" s="38"/>
      <c r="D154" s="229" t="s">
        <v>196</v>
      </c>
      <c r="E154" s="38"/>
      <c r="F154" s="244" t="s">
        <v>559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196</v>
      </c>
      <c r="AU154" s="15" t="s">
        <v>87</v>
      </c>
    </row>
    <row r="155" s="2" customFormat="1" ht="16.5" customHeight="1">
      <c r="A155" s="36"/>
      <c r="B155" s="37"/>
      <c r="C155" s="234" t="s">
        <v>220</v>
      </c>
      <c r="D155" s="234" t="s">
        <v>166</v>
      </c>
      <c r="E155" s="235" t="s">
        <v>560</v>
      </c>
      <c r="F155" s="236" t="s">
        <v>561</v>
      </c>
      <c r="G155" s="237" t="s">
        <v>157</v>
      </c>
      <c r="H155" s="238">
        <v>25.800000000000001</v>
      </c>
      <c r="I155" s="239"/>
      <c r="J155" s="240">
        <f>ROUND(I155*H155,2)</f>
        <v>0</v>
      </c>
      <c r="K155" s="236" t="s">
        <v>139</v>
      </c>
      <c r="L155" s="241"/>
      <c r="M155" s="242" t="s">
        <v>1</v>
      </c>
      <c r="N155" s="243" t="s">
        <v>42</v>
      </c>
      <c r="O155" s="89"/>
      <c r="P155" s="225">
        <f>O155*H155</f>
        <v>0</v>
      </c>
      <c r="Q155" s="225">
        <v>0.125</v>
      </c>
      <c r="R155" s="225">
        <f>Q155*H155</f>
        <v>3.2250000000000001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171</v>
      </c>
      <c r="AT155" s="227" t="s">
        <v>166</v>
      </c>
      <c r="AU155" s="227" t="s">
        <v>87</v>
      </c>
      <c r="AY155" s="15" t="s">
        <v>133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140</v>
      </c>
      <c r="BM155" s="227" t="s">
        <v>562</v>
      </c>
    </row>
    <row r="156" s="2" customFormat="1">
      <c r="A156" s="36"/>
      <c r="B156" s="37"/>
      <c r="C156" s="38"/>
      <c r="D156" s="229" t="s">
        <v>142</v>
      </c>
      <c r="E156" s="38"/>
      <c r="F156" s="230" t="s">
        <v>561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142</v>
      </c>
      <c r="AU156" s="15" t="s">
        <v>87</v>
      </c>
    </row>
    <row r="157" s="2" customFormat="1">
      <c r="A157" s="36"/>
      <c r="B157" s="37"/>
      <c r="C157" s="38"/>
      <c r="D157" s="229" t="s">
        <v>196</v>
      </c>
      <c r="E157" s="38"/>
      <c r="F157" s="244" t="s">
        <v>563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196</v>
      </c>
      <c r="AU157" s="15" t="s">
        <v>87</v>
      </c>
    </row>
    <row r="158" s="2" customFormat="1" ht="16.5" customHeight="1">
      <c r="A158" s="36"/>
      <c r="B158" s="37"/>
      <c r="C158" s="234" t="s">
        <v>226</v>
      </c>
      <c r="D158" s="234" t="s">
        <v>166</v>
      </c>
      <c r="E158" s="235" t="s">
        <v>564</v>
      </c>
      <c r="F158" s="236" t="s">
        <v>565</v>
      </c>
      <c r="G158" s="237" t="s">
        <v>157</v>
      </c>
      <c r="H158" s="238">
        <v>38.399999999999999</v>
      </c>
      <c r="I158" s="239"/>
      <c r="J158" s="240">
        <f>ROUND(I158*H158,2)</f>
        <v>0</v>
      </c>
      <c r="K158" s="236" t="s">
        <v>139</v>
      </c>
      <c r="L158" s="241"/>
      <c r="M158" s="242" t="s">
        <v>1</v>
      </c>
      <c r="N158" s="243" t="s">
        <v>42</v>
      </c>
      <c r="O158" s="89"/>
      <c r="P158" s="225">
        <f>O158*H158</f>
        <v>0</v>
      </c>
      <c r="Q158" s="225">
        <v>0.14999999999999999</v>
      </c>
      <c r="R158" s="225">
        <f>Q158*H158</f>
        <v>5.7599999999999998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171</v>
      </c>
      <c r="AT158" s="227" t="s">
        <v>166</v>
      </c>
      <c r="AU158" s="227" t="s">
        <v>87</v>
      </c>
      <c r="AY158" s="15" t="s">
        <v>133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140</v>
      </c>
      <c r="BM158" s="227" t="s">
        <v>566</v>
      </c>
    </row>
    <row r="159" s="2" customFormat="1">
      <c r="A159" s="36"/>
      <c r="B159" s="37"/>
      <c r="C159" s="38"/>
      <c r="D159" s="229" t="s">
        <v>142</v>
      </c>
      <c r="E159" s="38"/>
      <c r="F159" s="230" t="s">
        <v>565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142</v>
      </c>
      <c r="AU159" s="15" t="s">
        <v>87</v>
      </c>
    </row>
    <row r="160" s="12" customFormat="1" ht="22.8" customHeight="1">
      <c r="A160" s="12"/>
      <c r="B160" s="200"/>
      <c r="C160" s="201"/>
      <c r="D160" s="202" t="s">
        <v>76</v>
      </c>
      <c r="E160" s="214" t="s">
        <v>396</v>
      </c>
      <c r="F160" s="214" t="s">
        <v>397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SUM(P161:P162)</f>
        <v>0</v>
      </c>
      <c r="Q160" s="208"/>
      <c r="R160" s="209">
        <f>SUM(R161:R162)</f>
        <v>0</v>
      </c>
      <c r="S160" s="208"/>
      <c r="T160" s="210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85</v>
      </c>
      <c r="AT160" s="212" t="s">
        <v>76</v>
      </c>
      <c r="AU160" s="212" t="s">
        <v>85</v>
      </c>
      <c r="AY160" s="211" t="s">
        <v>133</v>
      </c>
      <c r="BK160" s="213">
        <f>SUM(BK161:BK162)</f>
        <v>0</v>
      </c>
    </row>
    <row r="161" s="2" customFormat="1" ht="33" customHeight="1">
      <c r="A161" s="36"/>
      <c r="B161" s="37"/>
      <c r="C161" s="216" t="s">
        <v>230</v>
      </c>
      <c r="D161" s="216" t="s">
        <v>135</v>
      </c>
      <c r="E161" s="217" t="s">
        <v>399</v>
      </c>
      <c r="F161" s="218" t="s">
        <v>400</v>
      </c>
      <c r="G161" s="219" t="s">
        <v>169</v>
      </c>
      <c r="H161" s="220">
        <v>47.453000000000003</v>
      </c>
      <c r="I161" s="221"/>
      <c r="J161" s="222">
        <f>ROUND(I161*H161,2)</f>
        <v>0</v>
      </c>
      <c r="K161" s="218" t="s">
        <v>139</v>
      </c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140</v>
      </c>
      <c r="AT161" s="227" t="s">
        <v>135</v>
      </c>
      <c r="AU161" s="227" t="s">
        <v>87</v>
      </c>
      <c r="AY161" s="15" t="s">
        <v>133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140</v>
      </c>
      <c r="BM161" s="227" t="s">
        <v>567</v>
      </c>
    </row>
    <row r="162" s="2" customFormat="1">
      <c r="A162" s="36"/>
      <c r="B162" s="37"/>
      <c r="C162" s="38"/>
      <c r="D162" s="229" t="s">
        <v>142</v>
      </c>
      <c r="E162" s="38"/>
      <c r="F162" s="230" t="s">
        <v>402</v>
      </c>
      <c r="G162" s="38"/>
      <c r="H162" s="38"/>
      <c r="I162" s="231"/>
      <c r="J162" s="38"/>
      <c r="K162" s="38"/>
      <c r="L162" s="42"/>
      <c r="M162" s="255"/>
      <c r="N162" s="256"/>
      <c r="O162" s="257"/>
      <c r="P162" s="257"/>
      <c r="Q162" s="257"/>
      <c r="R162" s="257"/>
      <c r="S162" s="257"/>
      <c r="T162" s="258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142</v>
      </c>
      <c r="AU162" s="15" t="s">
        <v>87</v>
      </c>
    </row>
    <row r="163" s="2" customFormat="1" ht="6.96" customHeight="1">
      <c r="A163" s="36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42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sheet="1" autoFilter="0" formatColumns="0" formatRows="0" objects="1" scenarios="1" spinCount="100000" saltValue="uGjmZcpORwG7RXBDlruQZG64YYKLhNcCgtQiuSWOHYhXzbPZ+RM7V3wsMu4vtcsME9ak69ofbXnQqaeVgn5k7Q==" hashValue="oMQWT3RGKA47Umyoc9eDe5+T7klQfWeKiRMkf0dNfbTBdYFDA3hHN/Ipp5yVLVKRs+EvKonvnCeKo+khH5+KZA==" algorithmName="SHA-512" password="CC35"/>
  <autoFilter ref="C119:K1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2022-06-08T19:09:59Z</dcterms:created>
  <dcterms:modified xsi:type="dcterms:W3CDTF">2022-06-08T19:10:02Z</dcterms:modified>
</cp:coreProperties>
</file>